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jekf" reservationPassword="0"/>
  <workbookPr/>
  <bookViews>
    <workbookView xWindow="240" yWindow="120" windowWidth="14940" windowHeight="9225" activeTab="0"/>
  </bookViews>
  <sheets>
    <sheet name="Rekapitulace" sheetId="1" r:id="rId1"/>
    <sheet name="1a" sheetId="2" r:id="rId2"/>
    <sheet name="1b" sheetId="3" r:id="rId3"/>
  </sheets>
  <definedNames/>
  <calcPr/>
  <webPublishing/>
</workbook>
</file>

<file path=xl/sharedStrings.xml><?xml version="1.0" encoding="utf-8"?>
<sst xmlns="http://schemas.openxmlformats.org/spreadsheetml/2006/main" count="2672" uniqueCount="430">
  <si>
    <t xml:space="preserve">             Aspe</t>
  </si>
  <si>
    <t>Soupis objektů s DPH</t>
  </si>
  <si>
    <t>12/2018</t>
  </si>
  <si>
    <t>Adaptace výukových prostor v obj. VIKS - Fitbrain a Focusbrain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</si>
  <si>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</si>
  <si>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</si>
  <si>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</si>
  <si>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</si>
  <si>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</si>
  <si>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</si>
  <si>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</si>
  <si>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</si>
  <si>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</si>
  <si>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           Aspe</t>
  </si>
  <si>
    <t>1a</t>
  </si>
  <si>
    <t>Fitbrain</t>
  </si>
  <si>
    <t>UJEP05</t>
  </si>
  <si>
    <t>S</t>
  </si>
  <si>
    <t>O</t>
  </si>
  <si>
    <t>Příloha k formuláři pro ocenění nabídky</t>
  </si>
  <si>
    <t>Stavba: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</si>
  <si>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</si>
  <si>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</si>
  <si>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</si>
  <si>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</si>
  <si>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</si>
  <si>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</si>
  <si>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</si>
  <si>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</si>
  <si>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</si>
  <si>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</si>
  <si>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</si>
  <si>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</si>
  <si>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</si>
  <si>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</si>
  <si>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</si>
  <si>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</si>
  <si>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</si>
  <si>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1.1</t>
  </si>
  <si>
    <t>Stavební část</t>
  </si>
  <si>
    <t>SD</t>
  </si>
  <si>
    <t>3</t>
  </si>
  <si>
    <t>Svislé a kompletní konstrukce</t>
  </si>
  <si>
    <t>P</t>
  </si>
  <si>
    <t>1</t>
  </si>
  <si>
    <t>317944321</t>
  </si>
  <si>
    <t/>
  </si>
  <si>
    <t>Válcované nosníky do č.12 dodatečně osazované do připravených otvorů</t>
  </si>
  <si>
    <t>T</t>
  </si>
  <si>
    <t>CS ÚRS 2018 01</t>
  </si>
  <si>
    <t>2</t>
  </si>
  <si>
    <t>PP</t>
  </si>
  <si>
    <t>VV</t>
  </si>
  <si>
    <t>11.1*1.3/1000=0,014 [A] 
Celkem: A=0,014 [B]</t>
  </si>
  <si>
    <t>6</t>
  </si>
  <si>
    <t>Úpravy povrchů, podlahy a osazování výplní</t>
  </si>
  <si>
    <t>5</t>
  </si>
  <si>
    <t>61182259.2T</t>
  </si>
  <si>
    <t>zárubeň protipožární pro dveře 1křídlové 100x197cm tl do 15cm, pro dodatečné osazení</t>
  </si>
  <si>
    <t>KUS</t>
  </si>
  <si>
    <t>[bez vazby na CS]</t>
  </si>
  <si>
    <t>612335401</t>
  </si>
  <si>
    <t>Oprava vnitřní cementové hrubé omítky stěn v rozsahu plochy do 10%</t>
  </si>
  <si>
    <t>M2</t>
  </si>
  <si>
    <t>CS ÚRS 2017 01</t>
  </si>
  <si>
    <t>(6.26+9.34)*3.25*2=101,400 [A]</t>
  </si>
  <si>
    <t>632453331.R</t>
  </si>
  <si>
    <t>Potěr betonový samonivelační - doplnění po odbourání stupňů a pódia</t>
  </si>
  <si>
    <t>Potěr betonový samonivelační litý tl. od 20 mm do 30 mm tř. C 25/30</t>
  </si>
  <si>
    <t>(0.96+0.8+0.8+0.8)*6.26+1.75*5.26=30,239 [A]</t>
  </si>
  <si>
    <t>4</t>
  </si>
  <si>
    <t>642942611</t>
  </si>
  <si>
    <t>Osazování zárubní nebo rámů dveřních kovových do 2,5 m2 na montážní pěnu</t>
  </si>
  <si>
    <t>722</t>
  </si>
  <si>
    <t>Zdravotechnika - vnitřní vodovod</t>
  </si>
  <si>
    <t>20</t>
  </si>
  <si>
    <t>722170801</t>
  </si>
  <si>
    <t>Demontáž rozvodů vody z plastů do D 25</t>
  </si>
  <si>
    <t>M</t>
  </si>
  <si>
    <t>21</t>
  </si>
  <si>
    <t>722174002</t>
  </si>
  <si>
    <t>Potrubí vodovodní plastové PPR svar polyfuze PN 16 D 20 x 2,8 mm</t>
  </si>
  <si>
    <t>22</t>
  </si>
  <si>
    <t>722179191</t>
  </si>
  <si>
    <t>Příplatek k rozvodu vody z plastů za malý rozsah prací na zakázce do 20 m</t>
  </si>
  <si>
    <t>SOUBOR</t>
  </si>
  <si>
    <t>23</t>
  </si>
  <si>
    <t>722190401</t>
  </si>
  <si>
    <t>Vyvedení a upevnění výpustku do DN 25</t>
  </si>
  <si>
    <t>24</t>
  </si>
  <si>
    <t>722211813</t>
  </si>
  <si>
    <t>Demontáž armatur přírubových se dvěma přírubami do DN 80</t>
  </si>
  <si>
    <t>25</t>
  </si>
  <si>
    <t>722290215</t>
  </si>
  <si>
    <t>Zkouška těsnosti vodovodního potrubí hrdlového nebo přírubového do DN 100</t>
  </si>
  <si>
    <t>26</t>
  </si>
  <si>
    <t>722290234</t>
  </si>
  <si>
    <t>Proplach a dezinfekce vodovodního potrubí do DN 80</t>
  </si>
  <si>
    <t>27</t>
  </si>
  <si>
    <t>722290821</t>
  </si>
  <si>
    <t>Přemístění vnitrostaveništní demontovaných hmot pro vnitřní vodovod v objektech výšky do 6 m</t>
  </si>
  <si>
    <t>725</t>
  </si>
  <si>
    <t>Zdravotechnika - zařizovací předměty</t>
  </si>
  <si>
    <t>28</t>
  </si>
  <si>
    <t>725210821</t>
  </si>
  <si>
    <t>Demontáž umyvadel bez výtokových armatur</t>
  </si>
  <si>
    <t>29</t>
  </si>
  <si>
    <t>725211621</t>
  </si>
  <si>
    <t>Umyvadlo keramické připevněné na stěnu šrouby bílé se sloupem na sifon 500 mm</t>
  </si>
  <si>
    <t>30</t>
  </si>
  <si>
    <t>725810811</t>
  </si>
  <si>
    <t>Demontáž ventilů výtokových nástěnných</t>
  </si>
  <si>
    <t>31</t>
  </si>
  <si>
    <t>725820802</t>
  </si>
  <si>
    <t>Demontáž baterie stojánkové do jednoho otvoru</t>
  </si>
  <si>
    <t>32</t>
  </si>
  <si>
    <t>725822612</t>
  </si>
  <si>
    <t>Baterie umyvadlové stojánkové pákové s výpustí</t>
  </si>
  <si>
    <t>33</t>
  </si>
  <si>
    <t>725851325</t>
  </si>
  <si>
    <t>Ventil odpadní umyvadlový bez přepadu G 5/4</t>
  </si>
  <si>
    <t>34</t>
  </si>
  <si>
    <t>725860811</t>
  </si>
  <si>
    <t>Demontáž uzávěrů zápachu jednoduchých</t>
  </si>
  <si>
    <t>35</t>
  </si>
  <si>
    <t>725861101</t>
  </si>
  <si>
    <t>Zápachová uzávěrka pro umyvadla DN 32</t>
  </si>
  <si>
    <t>36</t>
  </si>
  <si>
    <t>998725101</t>
  </si>
  <si>
    <t>Přesun hmot tonážní pro zařizovací předměty v objektech v do 6 m</t>
  </si>
  <si>
    <t>37</t>
  </si>
  <si>
    <t>998725181</t>
  </si>
  <si>
    <t>Příplatek k přesunu hmot tonážní 725 prováděný bez použití mechanizace</t>
  </si>
  <si>
    <t>38</t>
  </si>
  <si>
    <t>998725193</t>
  </si>
  <si>
    <t>Příplatek k přesunu hmot tonážní 725 za zvětšený přesun do 500 m</t>
  </si>
  <si>
    <t>763</t>
  </si>
  <si>
    <t>Konstrukce suché výstavby</t>
  </si>
  <si>
    <t>40</t>
  </si>
  <si>
    <t>590360160</t>
  </si>
  <si>
    <t>panel akustický Focus A T15, PE, bílá Frost, 600x600x20mm</t>
  </si>
  <si>
    <t>39</t>
  </si>
  <si>
    <t>763431031</t>
  </si>
  <si>
    <t>Montáž minerálního podhledu s vyjímatelnými panely na zavěšený skrytý rošt</t>
  </si>
  <si>
    <t>60.3=60,300 [A]</t>
  </si>
  <si>
    <t>766</t>
  </si>
  <si>
    <t>Konstrukce truhlářské</t>
  </si>
  <si>
    <t>42</t>
  </si>
  <si>
    <t>61160243R01</t>
  </si>
  <si>
    <t>dveře dřevěné D3 EI30 vnitřní hladké plné 1křídlové 100x197 cm včetně kování a samozavírače</t>
  </si>
  <si>
    <t>41</t>
  </si>
  <si>
    <t>766660002</t>
  </si>
  <si>
    <t>Montáž dveřních křídel otvíravých 1křídlových š přes 0,8 m do ocelové zárubně</t>
  </si>
  <si>
    <t>43</t>
  </si>
  <si>
    <t>766681821.1</t>
  </si>
  <si>
    <t>Demontáž zárubní dveří  do 2 m2</t>
  </si>
  <si>
    <t>0.8*1.97=1,576 [A]</t>
  </si>
  <si>
    <t>44</t>
  </si>
  <si>
    <t>766691914</t>
  </si>
  <si>
    <t>Vyvěšení nebo zavěšení dřevěných křídel dveří pl do 2 m2</t>
  </si>
  <si>
    <t>45</t>
  </si>
  <si>
    <t>766825821</t>
  </si>
  <si>
    <t>Demontáž vnitřního vybavení</t>
  </si>
  <si>
    <t>KPL</t>
  </si>
  <si>
    <t>46</t>
  </si>
  <si>
    <t>998766101</t>
  </si>
  <si>
    <t>Přesun hmot tonážní pro konstrukce truhlářské v objektech v do 6 m</t>
  </si>
  <si>
    <t>Přesun hmot pro konstrukce truhlářské stanovený z hmotnosti přesunovaného materiálu vodorovná dopravní vzdálenost do 50 m v objektech výšky do 6 m</t>
  </si>
  <si>
    <t>47</t>
  </si>
  <si>
    <t>998766181</t>
  </si>
  <si>
    <t>Příplatek k přesunu hmot tonážní 766 prováděný bez použití mechanizace</t>
  </si>
  <si>
    <t>Přesun hmot pro konstrukce truhlářské stanovený z hmotnosti přesunovaného materiálu Příplatek k ceně za přesun prováděný bez použití mechanizace pro jakoukoliv výšku objektu</t>
  </si>
  <si>
    <t>48</t>
  </si>
  <si>
    <t>998766193</t>
  </si>
  <si>
    <t>Příplatek k přesunu hmot tonážní 766 za zvětšený přesun do 500 m</t>
  </si>
  <si>
    <t>Přesun hmot pro konstrukce truhlářské stanovený z hmotnosti přesunovaného materiálu Příplatek k ceně za zvětšený přesun přes vymezenou největší dopravní vzdálenost do 500 m</t>
  </si>
  <si>
    <t>776</t>
  </si>
  <si>
    <t>Podlahy povlakové</t>
  </si>
  <si>
    <t>56</t>
  </si>
  <si>
    <t>284110090R01</t>
  </si>
  <si>
    <t>lišta soklová dle výběr investora na základě předložených vzorků</t>
  </si>
  <si>
    <t>53</t>
  </si>
  <si>
    <t>284110520</t>
  </si>
  <si>
    <t>díl. vinylové tl.3,0 mm, tř.zátěže 23/34/43, R10,Bfl S1,bez ftalátů dle výběru investora na základě předložených vzorků</t>
  </si>
  <si>
    <t>49</t>
  </si>
  <si>
    <t>776111115</t>
  </si>
  <si>
    <t>Broušení podkladu povlakových podlah před litím stěrky</t>
  </si>
  <si>
    <t>50</t>
  </si>
  <si>
    <t>776141112</t>
  </si>
  <si>
    <t>Vyrovnání podkladu povlakových podlah stěrkou pevnosti 20 MPa tl 5 mm</t>
  </si>
  <si>
    <t>Příprava podkladu vyrovnání samonivelační stěrkou podlah min.pevnosti 20 MPa, tloušťky přes 3 do 5 mm</t>
  </si>
  <si>
    <t>51</t>
  </si>
  <si>
    <t>776201812</t>
  </si>
  <si>
    <t>Demontáž lepených povlakových podlah s podložkou ručně</t>
  </si>
  <si>
    <t>52</t>
  </si>
  <si>
    <t>776251111</t>
  </si>
  <si>
    <t>Lepení pásů z přírodního linolea (marmolea) standardním lepidlem</t>
  </si>
  <si>
    <t>54</t>
  </si>
  <si>
    <t>776410811</t>
  </si>
  <si>
    <t>Odstranění soklíků a lišt pryžových nebo plastových</t>
  </si>
  <si>
    <t>2*(6.26+9.34)=31,200 [A]</t>
  </si>
  <si>
    <t>55</t>
  </si>
  <si>
    <t>776421111</t>
  </si>
  <si>
    <t>Montáž obvodových lišt lepením</t>
  </si>
  <si>
    <t>57</t>
  </si>
  <si>
    <t>776991821</t>
  </si>
  <si>
    <t>Odstranění lepidla ručně z podlah</t>
  </si>
  <si>
    <t>60.3-(0.96+0.8+0.8+0.8*6.26)-5.26*1.75=43,527 [A]</t>
  </si>
  <si>
    <t>781</t>
  </si>
  <si>
    <t>Dokončovací práce - obklady</t>
  </si>
  <si>
    <t>59</t>
  </si>
  <si>
    <t>597610390</t>
  </si>
  <si>
    <t>obkládačky keramické - koupelny (bílé i barevné) 20 x 25 x 0,68 cm I. j. upřesní investor</t>
  </si>
  <si>
    <t>58</t>
  </si>
  <si>
    <t>781473114</t>
  </si>
  <si>
    <t>Montáž obkladů vnitřních keramických hladkých do 22 ks/m2 lepených standardním lepidlem</t>
  </si>
  <si>
    <t>1.35*(0.62+1.25)=2,525 [A]</t>
  </si>
  <si>
    <t>60</t>
  </si>
  <si>
    <t>781473810</t>
  </si>
  <si>
    <t>Demontáž obkladů z obkladaček keramických lepených</t>
  </si>
  <si>
    <t>61</t>
  </si>
  <si>
    <t>781479191</t>
  </si>
  <si>
    <t>Příplatek k montáži obkladů vnitřních keramických hladkých za plochu do 10 m2</t>
  </si>
  <si>
    <t>62</t>
  </si>
  <si>
    <t>781479194</t>
  </si>
  <si>
    <t>Příplatek k montáži obkladů vnitřních keramických hladkých za nerovný povrch</t>
  </si>
  <si>
    <t>63</t>
  </si>
  <si>
    <t>781479196</t>
  </si>
  <si>
    <t>Příplatek k montáži obkladů vnitřních keramických hladkých za spárování tmelem dvousložkovým</t>
  </si>
  <si>
    <t>64</t>
  </si>
  <si>
    <t>781493511</t>
  </si>
  <si>
    <t>Plastové profily ukončovací lepené standardním lepidlem</t>
  </si>
  <si>
    <t>2*1.35+0.62+1.25=4,570 [A]</t>
  </si>
  <si>
    <t>65</t>
  </si>
  <si>
    <t>998781101</t>
  </si>
  <si>
    <t>Přesun hmot tonážní pro obklady keramické v objektech v do 6 m</t>
  </si>
  <si>
    <t>Přesun hmot pro obklady keramické  stanovený z hmotnosti přesunovaného materiálu vodorovná dopravní vzdálenost do 50 m v objektech výšky do 6 m</t>
  </si>
  <si>
    <t>66</t>
  </si>
  <si>
    <t>998781181</t>
  </si>
  <si>
    <t>Příplatek k přesunu hmot tonážní 781 prováděný bez použití mechanizace</t>
  </si>
  <si>
    <t>Přesun hmot pro obklady keramické  stanovený z hmotnosti přesunovaného materiálu Příplatek k cenám za přesun prováděný bez použití mechanizace pro jakoukoliv výšku objektu</t>
  </si>
  <si>
    <t>67</t>
  </si>
  <si>
    <t>998781193</t>
  </si>
  <si>
    <t>Příplatek k přesunu hmot tonážní 781 za zvětšený přesun do 500 m</t>
  </si>
  <si>
    <t>Přesun hmot pro obklady keramické  stanovený z hmotnosti přesunovaného materiálu Příplatek k cenám za zvětšený přesun přes vymezenou největší dopravní vzdálenost do 500 m</t>
  </si>
  <si>
    <t>784</t>
  </si>
  <si>
    <t>Malby</t>
  </si>
  <si>
    <t>68</t>
  </si>
  <si>
    <t>784171111R</t>
  </si>
  <si>
    <t>Zakrytí vnitřních ploch v místnostech výšky do 3,80 m vč. materiálu</t>
  </si>
  <si>
    <t>69</t>
  </si>
  <si>
    <t>784181101</t>
  </si>
  <si>
    <t>Základní akrylátová jednonásobná penetrace podkladu v místnostech výšky do 3,80m</t>
  </si>
  <si>
    <t>2*(6.26+9.34)+60.3=91,500 [A]</t>
  </si>
  <si>
    <t>70</t>
  </si>
  <si>
    <t>784191007</t>
  </si>
  <si>
    <t>Čištění vnitřních ploch podlah po provedení malířských prací</t>
  </si>
  <si>
    <t>71</t>
  </si>
  <si>
    <t>784211101</t>
  </si>
  <si>
    <t>Dvojnásobné bílé malby ze směsí za mokra výborně otěruvzdorných v místnostech výšky do 3,80 m</t>
  </si>
  <si>
    <t>786</t>
  </si>
  <si>
    <t>Dokončovací práce - čalounické úpravy</t>
  </si>
  <si>
    <t>77</t>
  </si>
  <si>
    <t>61140036.R</t>
  </si>
  <si>
    <t>žaluzie vnitřní standardv 1200/1750, šířky lamely 25mm, barva lamel - sněhově bílá, lesklá, barva profilu - bílá, typ profilu - rovný, ovládání levé/pravé - upř</t>
  </si>
  <si>
    <t>žaluzie vnitřní lamelová manuálně ovládaná střešních oken rozměru do 55x78cm</t>
  </si>
  <si>
    <t>78</t>
  </si>
  <si>
    <t>61140037.R</t>
  </si>
  <si>
    <t>žaluzie vnitřní standardv 920/1750, šířky lamely 25mm, barva lamel - sněhově bílá, lesklá, barva profilu - bílá, typ profilu - rovný, ovládání levé/pravé - upře</t>
  </si>
  <si>
    <t>76</t>
  </si>
  <si>
    <t>786626121.R</t>
  </si>
  <si>
    <t>Montáž horizontálních žaluzií</t>
  </si>
  <si>
    <t>Montáž zastiňujících žaluzií  lamelových vnitřních nebo do oken dvojitých kovových</t>
  </si>
  <si>
    <t>2*0.95*1.75=3,325 [A] 
3*1.2*1.75=6,300 [B] 
Celkem: A+B=9,625 [C]</t>
  </si>
  <si>
    <t>79</t>
  </si>
  <si>
    <t>998786101</t>
  </si>
  <si>
    <t>Přesun hmot tonážní pro čalounické úpravy v objektech v do 6 m</t>
  </si>
  <si>
    <t>Přesun hmot pro čalounické úpravy  stanovený z hmotnosti přesunovaného materiálu vodorovná dopravní vzdálenost do 50 m v objektech výšky (hloubky) do 6 m</t>
  </si>
  <si>
    <t>80</t>
  </si>
  <si>
    <t>998786193</t>
  </si>
  <si>
    <t>Příplatek k přesunu hmot tonážní 786 za zvětšený přesun do 500 m</t>
  </si>
  <si>
    <t>Přesun hmot pro čalounické úpravy  stanovený z hmotnosti přesunovaného materiálu Příplatek k cenám za zvětšený přesun přes vymezenou největší dopravní vzdálenost do 500 m</t>
  </si>
  <si>
    <t>9</t>
  </si>
  <si>
    <t>Ostatní konstrukce a práce, bourání</t>
  </si>
  <si>
    <t>949101112</t>
  </si>
  <si>
    <t>Lešení pomocné pro objekty pozemních staveb s lešeňovou podlahou v do 3,5 m zatížení do 150 kg/m2</t>
  </si>
  <si>
    <t>(6.26+9.34)*2*3.25=101,400 [A] 
60.3=60,300 [B] 
Celkem: A+B=161,700 [C]</t>
  </si>
  <si>
    <t>7</t>
  </si>
  <si>
    <t>963042819R01</t>
  </si>
  <si>
    <t>Bourání schodišťových stupňů a pódia zhotovených dodatečně na místě - OSB desky a ocelová kosntrukce</t>
  </si>
  <si>
    <t>(0.96+0.8+0.8+0.8)*6.26+5.26*1.75=30,239 [A]</t>
  </si>
  <si>
    <t>8</t>
  </si>
  <si>
    <t>971042261R01</t>
  </si>
  <si>
    <t>Vybourání otvorů v betonových podlahách pl do 0,0225 m2 tl do 600 mm</t>
  </si>
  <si>
    <t>10</t>
  </si>
  <si>
    <t>971052251R</t>
  </si>
  <si>
    <t>Hrubé začištění po vybourání či vysekání otvorů</t>
  </si>
  <si>
    <t>KS</t>
  </si>
  <si>
    <t>12</t>
  </si>
  <si>
    <t>97105225R</t>
  </si>
  <si>
    <t>Hrubá výplň rýh vč. začištění</t>
  </si>
  <si>
    <t>973042251R</t>
  </si>
  <si>
    <t>Vysekání kapes ve zdivu pro osazení nového překladu</t>
  </si>
  <si>
    <t>11</t>
  </si>
  <si>
    <t>974029133</t>
  </si>
  <si>
    <t>Vysekání rýh ve zdivu kamenném hl do 50 mm š do 100 mm</t>
  </si>
  <si>
    <t>997</t>
  </si>
  <si>
    <t>Přesun sutě</t>
  </si>
  <si>
    <t>13</t>
  </si>
  <si>
    <t>997013213</t>
  </si>
  <si>
    <t>Vnitrostaveništní doprava suti a vybouraných hmot pro budovy v do 12 m ručně</t>
  </si>
  <si>
    <t>14</t>
  </si>
  <si>
    <t>997013219</t>
  </si>
  <si>
    <t>Příplatek k vnitrostaveništní dopravě suti a vybouraných hmot za zvětšenou dopravu suti ZKD 10 m</t>
  </si>
  <si>
    <t>3.031 * 5  Přepočtené koeficientem množství=15,155 [A]</t>
  </si>
  <si>
    <t>15</t>
  </si>
  <si>
    <t>997013501</t>
  </si>
  <si>
    <t>Odvoz suti a vybouraných hmot na skládku nebo meziskládku do 1 km se složením</t>
  </si>
  <si>
    <t>16</t>
  </si>
  <si>
    <t>997013509</t>
  </si>
  <si>
    <t>Příplatek k odvozu suti a vybouraných hmot na skládku ZKD 1 km přes 1 km</t>
  </si>
  <si>
    <t>3.031 * 8  Přepočtené koeficientem množství=24,248 [A]</t>
  </si>
  <si>
    <t>17</t>
  </si>
  <si>
    <t>997013831</t>
  </si>
  <si>
    <t>Poplatek za uložení stavebního směsného odpadu na skládce (skládkovné)</t>
  </si>
  <si>
    <t>998</t>
  </si>
  <si>
    <t>Přesun hmot</t>
  </si>
  <si>
    <t>18</t>
  </si>
  <si>
    <t>998011001</t>
  </si>
  <si>
    <t>Přesun hmot pro budovy zděné v do 6 m</t>
  </si>
  <si>
    <t>Přesun hmot pro budovy občanské výstavby, bydlení, výrobu a služby  s nosnou svislou konstrukcí zděnou z cihel, tvárnic nebo kamene vodorovná dopravní vzdálenost do 100 m pro budovy výšky do 6 m</t>
  </si>
  <si>
    <t>19</t>
  </si>
  <si>
    <t>998011015</t>
  </si>
  <si>
    <t>Příplatek k přesunu hmot pro budovy zděné za zvětšený přesun do 1000 m</t>
  </si>
  <si>
    <t>Přesun hmot pro budovy občanské výstavby, bydlení, výrobu a služby  s nosnou svislou konstrukcí zděnou z cihel, tvárnic nebo kamene Příplatek k cenám za zvětšený přesun přes vymezenou největší dopravní vzdálenost do 1000 m</t>
  </si>
  <si>
    <t>VRN</t>
  </si>
  <si>
    <t>Vedlejší rozpočtové náklady</t>
  </si>
  <si>
    <t>72</t>
  </si>
  <si>
    <t>030001000</t>
  </si>
  <si>
    <t>Zařízení staveniště</t>
  </si>
  <si>
    <t>73</t>
  </si>
  <si>
    <t>784191006R</t>
  </si>
  <si>
    <t>Vyklízení a připravení prostoru</t>
  </si>
  <si>
    <t>HOD</t>
  </si>
  <si>
    <t>74</t>
  </si>
  <si>
    <t>784191007R</t>
  </si>
  <si>
    <t>Úklid a dokončovací práce</t>
  </si>
  <si>
    <t>75</t>
  </si>
  <si>
    <t>784191008R</t>
  </si>
  <si>
    <t>Doprava</t>
  </si>
  <si>
    <t>%</t>
  </si>
  <si>
    <t>1.2</t>
  </si>
  <si>
    <t>Elektroinstalace</t>
  </si>
  <si>
    <t>N01</t>
  </si>
  <si>
    <t>Silnoproud a slaboproud</t>
  </si>
  <si>
    <t>D 1.4</t>
  </si>
  <si>
    <t>D 1.4a Zařízení silnoproudé a slaboproudé elektrotechniky - Přenos ze samostatného rozpočtu - provázanost s elektroinstalacemi D 1.4b</t>
  </si>
  <si>
    <t>KPL.</t>
  </si>
  <si>
    <t>1.3</t>
  </si>
  <si>
    <t>Vybavení nábytkem - Mobiliář</t>
  </si>
  <si>
    <t>766821000</t>
  </si>
  <si>
    <t>Montáž nábytku</t>
  </si>
  <si>
    <t>998766001</t>
  </si>
  <si>
    <t>998766202</t>
  </si>
  <si>
    <t>Přesun hmot procentní pro konstrukce truhlářské v objektech v do 12 m</t>
  </si>
  <si>
    <t>T1</t>
  </si>
  <si>
    <t>Katedra</t>
  </si>
  <si>
    <t>T2</t>
  </si>
  <si>
    <t>Studentský stůl 700 x 500</t>
  </si>
  <si>
    <t>T3</t>
  </si>
  <si>
    <t>Studentský stůl 850 x 750</t>
  </si>
  <si>
    <t>T4</t>
  </si>
  <si>
    <t>Polstrovaná stohovatelná židle</t>
  </si>
  <si>
    <t>T5</t>
  </si>
  <si>
    <t>Kancelářská židle</t>
  </si>
  <si>
    <t>T6</t>
  </si>
  <si>
    <t>Stůl 4000x800x790</t>
  </si>
  <si>
    <t>T7</t>
  </si>
  <si>
    <t>Pylonová tabule</t>
  </si>
  <si>
    <t>T8</t>
  </si>
  <si>
    <t>Plátno</t>
  </si>
  <si>
    <t>1b</t>
  </si>
  <si>
    <t>Focusbrain</t>
  </si>
  <si>
    <t>2*11.1*1.3/1000=0,029 [A] 
Celkem: A=0,029 [B]</t>
  </si>
  <si>
    <t>3.25*2*(6.01+0.1+7.85+6.56)=133,380 [A] 
Celkem: A=133,380 [B]</t>
  </si>
  <si>
    <t>(0.96+0.8+0.8+0.8)*5.72+1.75*5.26=28,424 [A]</t>
  </si>
  <si>
    <t>55331522</t>
  </si>
  <si>
    <t>zárubeň ocelová pro sádrokarton 100 800 L/P</t>
  </si>
  <si>
    <t>763111361</t>
  </si>
  <si>
    <t>SDK příčka tl 100 mm profil CW+UW 75 desky 1x akustické 12,5 TI 60 mm 40 kg/m3 EI 45 Rw 49 dB</t>
  </si>
  <si>
    <t>6.56*3.25=21,320 [A]</t>
  </si>
  <si>
    <t>763121448R01</t>
  </si>
  <si>
    <t>Mobilní posuvná akustická stěna</t>
  </si>
  <si>
    <t>763181311</t>
  </si>
  <si>
    <t>Montáž jednokřídlové kovové zárubně v do 2,75 m SDK příčka</t>
  </si>
  <si>
    <t>37.6+51.2=88,800 [A]</t>
  </si>
  <si>
    <t>998763301</t>
  </si>
  <si>
    <t>Přesun hmot tonážní pro sádrokartonové konstrukce v objektech v do 6 m</t>
  </si>
  <si>
    <t>Přesun hmot pro konstrukce montované z desek  sádrokartonových, sádrovláknitých, cementovláknitých nebo cementových stanovený z hmotnosti přesunovaného materiálu vodorovná dopravní vzdálenost do 50 m v objektech výšky do 6 m</t>
  </si>
  <si>
    <t>998763392</t>
  </si>
  <si>
    <t>Příplatek k přesunu hmot tonážní 763 SDK za zvětšený přesun do 500 m</t>
  </si>
  <si>
    <t>Přesun hmot pro konstrukce montované z desek  sádrokartonových, sádrovláknitých, cementovláknitých nebo cementových Příplatek k cenám za zvětšený přesun přes vymezenou dopravní vzdálenost do 500 m</t>
  </si>
  <si>
    <t>766681821</t>
  </si>
  <si>
    <t>Demontáž zárubní dveří  do 2 m2 k opětovnému použití</t>
  </si>
  <si>
    <t>2*0.8*1.97=3,152 [A]</t>
  </si>
  <si>
    <t>37.6+51.2=88,800 [A] 
Celkem: A=88,800 [B]</t>
  </si>
  <si>
    <t>2*(6.56+6.01+7.85)=40,840 [A]</t>
  </si>
  <si>
    <t>37.6+51.2-(0.96+0.8+0.8+0.8)*6.26-5.26*1.75=58,561 [A]</t>
  </si>
  <si>
    <t>1.35*(1.2+0.6+0.62+1.25)=4,955 [A]</t>
  </si>
  <si>
    <t>4.955=4,955 [A]</t>
  </si>
  <si>
    <t>4*1.35+1.2+0.6+0.62+1.25=9,070 [A]</t>
  </si>
  <si>
    <t>3.25*2*(6.01+0.1+7.85+6.56)+2*3.25*6.56+37.6+51.2=264,820 [A]</t>
  </si>
  <si>
    <t>176.02+37.6+51.2=264,820 [A]</t>
  </si>
  <si>
    <t>84</t>
  </si>
  <si>
    <t>85</t>
  </si>
  <si>
    <t>83</t>
  </si>
  <si>
    <t>2*0.95*1.75=3,325 [A] 
5*1.2*1.75=10,500 [B] 
Celkem: A+B=13,825 [C]</t>
  </si>
  <si>
    <t>86</t>
  </si>
  <si>
    <t>87</t>
  </si>
  <si>
    <t>3.25*2*(6.01+0.1+7.85+6.56)=133,380 [A] 
37.6+51.2=88,800 [B] 
Celkem: A+B=222,180 [C]</t>
  </si>
  <si>
    <t>962032231</t>
  </si>
  <si>
    <t>Bourání zdiva z cihel pálených nebo vápenopískových na MV nebo MVC přes 1 m3</t>
  </si>
  <si>
    <t>M3</t>
  </si>
  <si>
    <t>0.24*6.27*3.25=4,891 [A]</t>
  </si>
  <si>
    <t>(0.96+0.8+0.8+0.8)*5.72+5.26*1.75=28,424 [A]</t>
  </si>
  <si>
    <t>3.234*5  Přepočtené koeficientem množství=16,170 [A]</t>
  </si>
  <si>
    <t>3.234*8  Přepočtené koeficientem množství=25,872 [A]</t>
  </si>
  <si>
    <t>81</t>
  </si>
  <si>
    <t>82</t>
  </si>
  <si>
    <t>D 1.4b Zařízení silnoproudé a slaboproudé elektrotechniky - Přenos ze samostatného rozpočtu - provázanost s elektroinstalacemi D 1.4a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</si>
</sst>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5">
    <font>
      <sz val="10"/>
      <name val="Arial"/>
      <family val="0"/>
    </font>
    <font>
      <b/>
      <sz val="10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1" fillId="0" borderId="3" xfId="0" applyFont="1" applyBorder="1"/>
    <xf numFmtId="0" fontId="3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3" fillId="0" borderId="2" xfId="0" applyFont="1" applyBorder="1"/>
    <xf numFmtId="0" fontId="3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77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wrapText="1"/>
    </xf>
    <xf numFmtId="177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7" fontId="0" fillId="5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2</xdr:row>
      <xdr:rowOff>15240</xdr:rowOff>
    </xdr:from>
    <xdr:to>
      <xdr:col>3</xdr:col>
      <xdr:colOff>678180</xdr:colOff>
      <xdr:row>2</xdr:row>
      <xdr:rowOff>99060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05800" y="739140"/>
          <a:ext cx="144780" cy="8382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1371600</xdr:colOff>
      <xdr:row>1</xdr:row>
      <xdr:rowOff>205740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371600" cy="67818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647700</xdr:colOff>
      <xdr:row>1</xdr:row>
      <xdr:rowOff>160020</xdr:rowOff>
    </xdr:from>
    <xdr:to>
      <xdr:col>10</xdr:col>
      <xdr:colOff>792480</xdr:colOff>
      <xdr:row>2</xdr:row>
      <xdr:rowOff>53340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03580" y="480060"/>
          <a:ext cx="144780" cy="14478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800100</xdr:colOff>
      <xdr:row>1</xdr:row>
      <xdr:rowOff>144780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7720" y="0"/>
          <a:ext cx="800100" cy="46482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647700</xdr:colOff>
      <xdr:row>1</xdr:row>
      <xdr:rowOff>160020</xdr:rowOff>
    </xdr:from>
    <xdr:to>
      <xdr:col>10</xdr:col>
      <xdr:colOff>792480</xdr:colOff>
      <xdr:row>2</xdr:row>
      <xdr:rowOff>53340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03580" y="480060"/>
          <a:ext cx="144780" cy="14478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800100</xdr:colOff>
      <xdr:row>1</xdr:row>
      <xdr:rowOff>144780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7720" y="0"/>
          <a:ext cx="800100" cy="46482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 topLeftCell="A1"/>
  </sheetViews>
  <sheetFormatPr defaultColWidth="8.88888888888889" defaultRowHeight="13.2" customHeight="1"/>
  <cols>
    <col min="1" max="1" width="25.7777777777778" customWidth="1"/>
    <col min="2" max="2" width="66.7777777777778" customWidth="1"/>
    <col min="3" max="5" width="20.7777777777778" customWidth="1"/>
  </cols>
  <sheetData>
    <row r="1" spans="1:5" ht="37" customHeight="1">
      <c r="B1" s="3" t="s">
        <v>1</v>
      </c>
      <c s="2"/>
      <c s="2"/>
      <c s="2"/>
    </row>
    <row r="2" spans="2:5" ht="20" customHeight="1">
      <c r="B2" s="2"/>
      <c s="2"/>
      <c s="2"/>
      <c s="2"/>
    </row>
    <row r="3" spans="2:5" ht="13.2" customHeight="1">
      <c r="B3" s="2"/>
      <c s="2"/>
      <c s="2"/>
      <c s="2"/>
    </row>
    <row r="4" spans="1:5" ht="20" customHeight="1">
      <c r="A4" s="5" t="s">
        <v>2</v>
      </c>
      <c s="4" t="s">
        <v>3</v>
      </c>
      <c r="E4" s="1" t="s">
        <v>0</v>
      </c>
    </row>
    <row r="5" spans="1:2" ht="13.2" customHeight="1">
      <c r="A5" s="6" t="s">
        <v>4</v>
      </c>
      <c t="s">
        <v>5</v>
      </c>
    </row>
    <row r="6" spans="2:3" ht="13.2" customHeight="1">
      <c r="B6" s="7" t="s">
        <v>6</v>
      </c>
      <c s="9">
        <f>SUM(C10:C11)</f>
      </c>
    </row>
    <row r="7" spans="2:3" ht="13.2" customHeight="1">
      <c r="B7" s="7" t="s">
        <v>7</v>
      </c>
      <c s="9">
        <f>SUM(E10:E11)</f>
      </c>
    </row>
    <row r="9" spans="1:5" ht="13.2" customHeight="1">
      <c r="A9" s="8" t="s">
        <v>8</v>
      </c>
      <c s="8" t="s">
        <v>9</v>
      </c>
      <c s="8" t="s">
        <v>10</v>
      </c>
      <c s="8" t="s">
        <v>11</v>
      </c>
      <c s="8" t="s">
        <v>12</v>
      </c>
    </row>
    <row r="10" spans="1:5" ht="13.2" customHeight="1">
      <c r="A10" s="10" t="s">
        <v>14</v>
      </c>
      <c s="10" t="s">
        <v>15</v>
      </c>
      <c s="11">
        <f>1a!M3</f>
      </c>
      <c s="11">
        <f>0+1a!O10+1a!O15+1a!O19+1a!O23+1a!O27+1a!O32+1a!O36+1a!O40+1a!O44+1a!O48+1a!O52+1a!O56+1a!O60+1a!O65+1a!O69+1a!O73+1a!O77+1a!O81+1a!O85+1a!O89+1a!O93+1a!O97+1a!O101+1a!O105+1a!O110+1a!O114+1a!O119+1a!O123+1a!O127+1a!O131+1a!O135+1a!O139+1a!O143+1a!O147+1a!O152+1a!O156+1a!O160+1a!O164+1a!O168+1a!O172+1a!O176+1a!O180+1a!O184+1a!O189+1a!O193+1a!O197+1a!O201+1a!O205+1a!O209+1a!O213+1a!O217+1a!O221+1a!O225+1a!O230+1a!O234+1a!O238+1a!O242+1a!O247+1a!O251+1a!O255+1a!O259+1a!O263+1a!O268+1a!O272+1a!O276+1a!O280+1a!O284+1a!O288+1a!O292+1a!O297+1a!O301+1a!O305+1a!O309+1a!O313+1a!O318+1a!O322+1a!O327+1a!O331+1a!O335+1a!O339+1a!O345+1a!O351+1a!O355+1a!O359+1a!O363+1a!O367+1a!O371+1a!O375+1a!O379+1a!O383+1a!O387+1a!O391</f>
      </c>
      <c s="11">
        <f>C10+D10</f>
      </c>
    </row>
    <row r="11" spans="1:5" ht="13.2" customHeight="1">
      <c r="A11" s="10" t="s">
        <v>381</v>
      </c>
      <c s="10" t="s">
        <v>382</v>
      </c>
      <c s="11">
        <f>1b!M3</f>
      </c>
      <c s="11">
        <f>0+1b!O10+1b!O15+1b!O19+1b!O23+1b!O27+1b!O32+1b!O36+1b!O40+1b!O44+1b!O48+1b!O52+1b!O56+1b!O60+1b!O65+1b!O69+1b!O73+1b!O77+1b!O81+1b!O85+1b!O89+1b!O93+1b!O97+1b!O101+1b!O105+1b!O110+1b!O114+1b!O118+1b!O122+1b!O126+1b!O130+1b!O134+1b!O138+1b!O143+1b!O147+1b!O151+1b!O155+1b!O159+1b!O163+1b!O167+1b!O171+1b!O176+1b!O180+1b!O184+1b!O188+1b!O192+1b!O196+1b!O200+1b!O204+1b!O208+1b!O213+1b!O217+1b!O221+1b!O225+1b!O229+1b!O233+1b!O237+1b!O241+1b!O245+1b!O249+1b!O254+1b!O258+1b!O262+1b!O266+1b!O271+1b!O275+1b!O279+1b!O283+1b!O287+1b!O292+1b!O296+1b!O300+1b!O304+1b!O308+1b!O312+1b!O316+1b!O320+1b!O325+1b!O329+1b!O333+1b!O337+1b!O341+1b!O346+1b!O350+1b!O355+1b!O359+1b!O363+1b!O367+1b!O373+1b!O379+1b!O383+1b!O387+1b!O391+1b!O395+1b!O399+1b!O403+1b!O407+1b!O411+1b!O415+1b!O419</f>
      </c>
      <c s="11">
        <f>C11+D11</f>
      </c>
    </row>
  </sheetData>
  <sheetProtection password="923D" sheet="1" objects="1" scenarios="1"/>
  <mergeCells count="2">
    <mergeCell ref="A1:A3"/>
    <mergeCell ref="B1:B3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8.88888888888889" defaultRowHeight="13.2" customHeight="1"/>
  <cols>
    <col min="1" max="1" width="8.88888888888889" hidden="1" customWidth="1"/>
    <col min="2" max="2" width="11.7777777777778" customWidth="1"/>
    <col min="3" max="3" width="14.7777777777778" customWidth="1"/>
    <col min="4" max="4" width="9.77777777777778" customWidth="1"/>
    <col min="5" max="5" width="70.7777777777778" customWidth="1"/>
    <col min="6" max="6" width="11.7777777777778" customWidth="1"/>
    <col min="7" max="14" width="16.7777777777778" customWidth="1"/>
    <col min="15" max="16" width="8.88888888888889" hidden="1" customWidth="1"/>
  </cols>
  <sheetData>
    <row r="1" spans="1:14" ht="25" customHeight="1">
      <c r="A1" s="12" t="s">
        <v>16</v>
      </c>
      <c s="2"/>
      <c s="2"/>
      <c s="2"/>
      <c s="3" t="s">
        <v>19</v>
      </c>
      <c s="2"/>
      <c s="2"/>
      <c s="2"/>
      <c s="2"/>
      <c s="2"/>
      <c s="2"/>
      <c s="2"/>
      <c s="2"/>
      <c s="2"/>
    </row>
    <row r="2" spans="1:14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</row>
    <row r="3" spans="1:14" ht="15" customHeight="1">
      <c r="A3" s="12" t="s">
        <v>17</v>
      </c>
      <c s="16" t="s">
        <v>20</v>
      </c>
      <c s="20" t="s">
        <v>2</v>
      </c>
      <c r="E3" s="16" t="s">
        <v>3</v>
      </c>
      <c r="L3" s="13" t="s">
        <v>14</v>
      </c>
      <c s="33">
        <f>0+K8+K343+K349+M8+M343+M349</f>
      </c>
      <c s="15" t="s">
        <v>13</v>
      </c>
    </row>
    <row r="4" spans="1:5" ht="15" customHeight="1">
      <c r="A4" s="18" t="s">
        <v>18</v>
      </c>
      <c s="19" t="s">
        <v>21</v>
      </c>
      <c s="20" t="s">
        <v>14</v>
      </c>
      <c r="E4" s="19" t="s">
        <v>15</v>
      </c>
    </row>
    <row r="5" spans="1:14" ht="13.2" customHeight="1">
      <c r="A5" s="17" t="s">
        <v>22</v>
      </c>
      <c s="17" t="s">
        <v>23</v>
      </c>
      <c s="17" t="s">
        <v>24</v>
      </c>
      <c s="17" t="s">
        <v>25</v>
      </c>
      <c s="17" t="s">
        <v>26</v>
      </c>
      <c s="17" t="s">
        <v>27</v>
      </c>
      <c s="17" t="s">
        <v>28</v>
      </c>
      <c s="17" t="s">
        <v>29</v>
      </c>
      <c s="17" t="s">
        <v>30</v>
      </c>
      <c s="17" t="s">
        <v>31</v>
      </c>
      <c s="17"/>
      <c s="17"/>
      <c s="17"/>
      <c s="17" t="s">
        <v>36</v>
      </c>
    </row>
    <row r="6" spans="1:14" ht="13.2" customHeight="1">
      <c r="A6" s="17"/>
      <c s="17"/>
      <c s="17"/>
      <c s="17"/>
      <c s="17"/>
      <c s="17"/>
      <c s="17"/>
      <c s="17"/>
      <c s="17"/>
      <c s="17" t="s">
        <v>32</v>
      </c>
      <c s="17"/>
      <c s="17" t="s">
        <v>33</v>
      </c>
      <c s="17"/>
      <c s="17"/>
    </row>
    <row r="7" spans="1:14" ht="13.2" customHeight="1">
      <c r="A7" s="17"/>
      <c s="17"/>
      <c s="17"/>
      <c s="17"/>
      <c s="17"/>
      <c s="17"/>
      <c s="17"/>
      <c s="17"/>
      <c s="17"/>
      <c s="17" t="s">
        <v>34</v>
      </c>
      <c s="17" t="s">
        <v>35</v>
      </c>
      <c s="17" t="s">
        <v>34</v>
      </c>
      <c s="17" t="s">
        <v>35</v>
      </c>
      <c s="17"/>
    </row>
    <row r="8" spans="1:13" ht="13.2" customHeight="1">
      <c r="A8" t="s">
        <v>37</v>
      </c>
      <c r="C8" s="21" t="s">
        <v>38</v>
      </c>
      <c r="E8" s="23" t="s">
        <v>39</v>
      </c>
      <c r="J8" s="22">
        <f>0+J9+J14+J31+J64+J109+J118+J151+J188+J229+J246+J267+J296+J317+J326</f>
      </c>
      <c s="22">
        <f>0+K9+K14+K31+K64+K109+K118+K151+K188+K229+K246+K267+K296+K317+K326</f>
      </c>
      <c s="22">
        <f>0+L9+L14+L31+L64+L109+L118+L151+L188+L229+L246+L267+L296+L317+L326</f>
      </c>
      <c s="22">
        <f>0+M9+M14+M31+M64+M109+M118+M151+M188+M229+M246+M267+M296+M317+M326</f>
      </c>
    </row>
    <row r="9" spans="1:13" ht="13.2" customHeight="1">
      <c r="A9" t="s">
        <v>40</v>
      </c>
      <c r="C9" s="7" t="s">
        <v>41</v>
      </c>
      <c r="E9" s="25" t="s">
        <v>42</v>
      </c>
      <c r="J9" s="24">
        <f>0</f>
      </c>
      <c s="24">
        <f>0</f>
      </c>
      <c s="24">
        <f>0+L10</f>
      </c>
      <c s="24">
        <f>0+M10</f>
      </c>
    </row>
    <row r="10" spans="1:16" ht="13.2" customHeight="1">
      <c r="A10" t="s">
        <v>43</v>
      </c>
      <c s="6" t="s">
        <v>44</v>
      </c>
      <c s="6" t="s">
        <v>45</v>
      </c>
      <c t="s">
        <v>46</v>
      </c>
      <c s="26" t="s">
        <v>47</v>
      </c>
      <c s="27" t="s">
        <v>48</v>
      </c>
      <c s="28">
        <v>0.014</v>
      </c>
      <c s="27">
        <v>1.09</v>
      </c>
      <c s="27">
        <f>ROUND(G10*H10,6)</f>
      </c>
      <c r="L10" s="29">
        <v>0</v>
      </c>
      <c s="24">
        <f>ROUND(ROUND(L10,2)*ROUND(G10,3),2)</f>
      </c>
      <c s="27" t="s">
        <v>49</v>
      </c>
      <c>
        <f>(M10*21)/100</f>
      </c>
      <c t="s">
        <v>50</v>
      </c>
    </row>
    <row r="11" spans="1:5" ht="13.2" customHeight="1">
      <c r="A11" s="30" t="s">
        <v>51</v>
      </c>
      <c r="E11" s="31" t="s">
        <v>46</v>
      </c>
    </row>
    <row r="12" spans="1:5" ht="26.4" customHeight="1">
      <c r="A12" s="30" t="s">
        <v>52</v>
      </c>
      <c r="E12" s="32" t="s">
        <v>53</v>
      </c>
    </row>
    <row r="13" spans="5:5" ht="13.2" customHeight="1">
      <c r="E13" s="31" t="s">
        <v>46</v>
      </c>
    </row>
    <row r="14" spans="1:13" ht="13.2" customHeight="1">
      <c r="A14" t="s">
        <v>40</v>
      </c>
      <c r="C14" s="7" t="s">
        <v>54</v>
      </c>
      <c r="E14" s="25" t="s">
        <v>55</v>
      </c>
      <c r="J14" s="24">
        <f>0</f>
      </c>
      <c s="24">
        <f>0</f>
      </c>
      <c s="24">
        <f>0+L15+L19+L23+L27</f>
      </c>
      <c s="24">
        <f>0+M15+M19+M23+M27</f>
      </c>
    </row>
    <row r="15" spans="1:16" ht="13.2" customHeight="1">
      <c r="A15" t="s">
        <v>43</v>
      </c>
      <c s="6" t="s">
        <v>56</v>
      </c>
      <c s="6" t="s">
        <v>57</v>
      </c>
      <c t="s">
        <v>46</v>
      </c>
      <c s="26" t="s">
        <v>58</v>
      </c>
      <c s="27" t="s">
        <v>59</v>
      </c>
      <c s="28">
        <v>1</v>
      </c>
      <c s="27">
        <v>0.017</v>
      </c>
      <c s="27">
        <f>ROUND(G15*H15,6)</f>
      </c>
      <c r="L15" s="29">
        <v>0</v>
      </c>
      <c s="24">
        <f>ROUND(ROUND(L15,2)*ROUND(G15,3),2)</f>
      </c>
      <c s="27" t="s">
        <v>60</v>
      </c>
      <c>
        <f>(M15*21)/100</f>
      </c>
      <c t="s">
        <v>50</v>
      </c>
    </row>
    <row r="16" spans="1:5" ht="13.2" customHeight="1">
      <c r="A16" s="30" t="s">
        <v>51</v>
      </c>
      <c r="E16" s="31" t="s">
        <v>46</v>
      </c>
    </row>
    <row r="17" spans="1:5" ht="13.2" customHeight="1">
      <c r="A17" s="30" t="s">
        <v>52</v>
      </c>
      <c r="E17" s="32" t="s">
        <v>46</v>
      </c>
    </row>
    <row r="18" spans="5:5" ht="13.2" customHeight="1">
      <c r="E18" s="31" t="s">
        <v>46</v>
      </c>
    </row>
    <row r="19" spans="1:16" ht="13.2" customHeight="1">
      <c r="A19" t="s">
        <v>43</v>
      </c>
      <c s="6" t="s">
        <v>50</v>
      </c>
      <c s="6" t="s">
        <v>61</v>
      </c>
      <c t="s">
        <v>46</v>
      </c>
      <c s="26" t="s">
        <v>62</v>
      </c>
      <c s="27" t="s">
        <v>63</v>
      </c>
      <c s="28">
        <v>101.4</v>
      </c>
      <c s="27">
        <v>0.0049</v>
      </c>
      <c s="27">
        <f>ROUND(G19*H19,6)</f>
      </c>
      <c r="L19" s="29">
        <v>0</v>
      </c>
      <c s="24">
        <f>ROUND(ROUND(L19,2)*ROUND(G19,3),2)</f>
      </c>
      <c s="27" t="s">
        <v>64</v>
      </c>
      <c>
        <f>(M19*21)/100</f>
      </c>
      <c t="s">
        <v>50</v>
      </c>
    </row>
    <row r="20" spans="1:5" ht="13.2" customHeight="1">
      <c r="A20" s="30" t="s">
        <v>51</v>
      </c>
      <c r="E20" s="31" t="s">
        <v>46</v>
      </c>
    </row>
    <row r="21" spans="1:5" ht="13.2" customHeight="1">
      <c r="A21" s="30" t="s">
        <v>52</v>
      </c>
      <c r="E21" s="32" t="s">
        <v>65</v>
      </c>
    </row>
    <row r="22" spans="5:5" ht="13.2" customHeight="1">
      <c r="E22" s="31" t="s">
        <v>46</v>
      </c>
    </row>
    <row r="23" spans="1:16" ht="13.2" customHeight="1">
      <c r="A23" t="s">
        <v>43</v>
      </c>
      <c s="6" t="s">
        <v>41</v>
      </c>
      <c s="6" t="s">
        <v>66</v>
      </c>
      <c t="s">
        <v>46</v>
      </c>
      <c s="26" t="s">
        <v>67</v>
      </c>
      <c s="27" t="s">
        <v>63</v>
      </c>
      <c s="28">
        <v>30.239</v>
      </c>
      <c s="27">
        <v>0.0693</v>
      </c>
      <c s="27">
        <f>ROUND(G23*H23,6)</f>
      </c>
      <c r="L23" s="29">
        <v>0</v>
      </c>
      <c s="24">
        <f>ROUND(ROUND(L23,2)*ROUND(G23,3),2)</f>
      </c>
      <c s="27" t="s">
        <v>60</v>
      </c>
      <c>
        <f>(M23*21)/100</f>
      </c>
      <c t="s">
        <v>50</v>
      </c>
    </row>
    <row r="24" spans="1:5" ht="13.2" customHeight="1">
      <c r="A24" s="30" t="s">
        <v>51</v>
      </c>
      <c r="E24" s="31" t="s">
        <v>68</v>
      </c>
    </row>
    <row r="25" spans="1:5" ht="13.2" customHeight="1">
      <c r="A25" s="30" t="s">
        <v>52</v>
      </c>
      <c r="E25" s="32" t="s">
        <v>69</v>
      </c>
    </row>
    <row r="26" spans="5:5" ht="13.2" customHeight="1">
      <c r="E26" s="31" t="s">
        <v>46</v>
      </c>
    </row>
    <row r="27" spans="1:16" ht="13.2" customHeight="1">
      <c r="A27" t="s">
        <v>43</v>
      </c>
      <c s="6" t="s">
        <v>70</v>
      </c>
      <c s="6" t="s">
        <v>71</v>
      </c>
      <c t="s">
        <v>46</v>
      </c>
      <c s="26" t="s">
        <v>72</v>
      </c>
      <c s="27" t="s">
        <v>59</v>
      </c>
      <c s="28">
        <v>1</v>
      </c>
      <c s="27">
        <v>0.00048</v>
      </c>
      <c s="27">
        <f>ROUND(G27*H27,6)</f>
      </c>
      <c r="L27" s="29">
        <v>0</v>
      </c>
      <c s="24">
        <f>ROUND(ROUND(L27,2)*ROUND(G27,3),2)</f>
      </c>
      <c s="27" t="s">
        <v>49</v>
      </c>
      <c>
        <f>(M27*21)/100</f>
      </c>
      <c t="s">
        <v>50</v>
      </c>
    </row>
    <row r="28" spans="1:5" ht="13.2" customHeight="1">
      <c r="A28" s="30" t="s">
        <v>51</v>
      </c>
      <c r="E28" s="31" t="s">
        <v>46</v>
      </c>
    </row>
    <row r="29" spans="1:5" ht="13.2" customHeight="1">
      <c r="A29" s="30" t="s">
        <v>52</v>
      </c>
      <c r="E29" s="32" t="s">
        <v>46</v>
      </c>
    </row>
    <row r="30" spans="5:5" ht="13.2" customHeight="1">
      <c r="E30" s="31" t="s">
        <v>46</v>
      </c>
    </row>
    <row r="31" spans="1:13" ht="13.2" customHeight="1">
      <c r="A31" t="s">
        <v>40</v>
      </c>
      <c r="C31" s="7" t="s">
        <v>73</v>
      </c>
      <c r="E31" s="25" t="s">
        <v>74</v>
      </c>
      <c r="J31" s="24">
        <f>0</f>
      </c>
      <c s="24">
        <f>0</f>
      </c>
      <c s="24">
        <f>0+L32+L36+L40+L44+L48+L52+L56+L60</f>
      </c>
      <c s="24">
        <f>0+M32+M36+M40+M44+M48+M52+M56+M60</f>
      </c>
    </row>
    <row r="32" spans="1:16" ht="13.2" customHeight="1">
      <c r="A32" t="s">
        <v>43</v>
      </c>
      <c s="6" t="s">
        <v>75</v>
      </c>
      <c s="6" t="s">
        <v>76</v>
      </c>
      <c t="s">
        <v>46</v>
      </c>
      <c s="26" t="s">
        <v>77</v>
      </c>
      <c s="27" t="s">
        <v>78</v>
      </c>
      <c s="28">
        <v>2.2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64</v>
      </c>
      <c>
        <f>(M32*21)/100</f>
      </c>
      <c t="s">
        <v>50</v>
      </c>
    </row>
    <row r="33" spans="1:5" ht="13.2" customHeight="1">
      <c r="A33" s="30" t="s">
        <v>51</v>
      </c>
      <c r="E33" s="31" t="s">
        <v>46</v>
      </c>
    </row>
    <row r="34" spans="1:5" ht="13.2" customHeight="1">
      <c r="A34" s="30" t="s">
        <v>52</v>
      </c>
      <c r="E34" s="32" t="s">
        <v>46</v>
      </c>
    </row>
    <row r="35" spans="5:5" ht="13.2" customHeight="1">
      <c r="E35" s="31" t="s">
        <v>46</v>
      </c>
    </row>
    <row r="36" spans="1:16" ht="13.2" customHeight="1">
      <c r="A36" t="s">
        <v>43</v>
      </c>
      <c s="6" t="s">
        <v>79</v>
      </c>
      <c s="6" t="s">
        <v>80</v>
      </c>
      <c t="s">
        <v>46</v>
      </c>
      <c s="26" t="s">
        <v>81</v>
      </c>
      <c s="27" t="s">
        <v>78</v>
      </c>
      <c s="28">
        <v>2.2</v>
      </c>
      <c s="27">
        <v>0.00066</v>
      </c>
      <c s="27">
        <f>ROUND(G36*H36,6)</f>
      </c>
      <c r="L36" s="29">
        <v>0</v>
      </c>
      <c s="24">
        <f>ROUND(ROUND(L36,2)*ROUND(G36,3),2)</f>
      </c>
      <c s="27" t="s">
        <v>64</v>
      </c>
      <c>
        <f>(M36*21)/100</f>
      </c>
      <c t="s">
        <v>50</v>
      </c>
    </row>
    <row r="37" spans="1:5" ht="13.2" customHeight="1">
      <c r="A37" s="30" t="s">
        <v>51</v>
      </c>
      <c r="E37" s="31" t="s">
        <v>46</v>
      </c>
    </row>
    <row r="38" spans="1:5" ht="13.2" customHeight="1">
      <c r="A38" s="30" t="s">
        <v>52</v>
      </c>
      <c r="E38" s="32" t="s">
        <v>46</v>
      </c>
    </row>
    <row r="39" spans="5:5" ht="13.2" customHeight="1">
      <c r="E39" s="31" t="s">
        <v>46</v>
      </c>
    </row>
    <row r="40" spans="1:16" ht="13.2" customHeight="1">
      <c r="A40" t="s">
        <v>43</v>
      </c>
      <c s="6" t="s">
        <v>82</v>
      </c>
      <c s="6" t="s">
        <v>83</v>
      </c>
      <c t="s">
        <v>46</v>
      </c>
      <c s="26" t="s">
        <v>84</v>
      </c>
      <c s="27" t="s">
        <v>85</v>
      </c>
      <c s="28">
        <v>1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64</v>
      </c>
      <c>
        <f>(M40*21)/100</f>
      </c>
      <c t="s">
        <v>50</v>
      </c>
    </row>
    <row r="41" spans="1:5" ht="13.2" customHeight="1">
      <c r="A41" s="30" t="s">
        <v>51</v>
      </c>
      <c r="E41" s="31" t="s">
        <v>46</v>
      </c>
    </row>
    <row r="42" spans="1:5" ht="13.2" customHeight="1">
      <c r="A42" s="30" t="s">
        <v>52</v>
      </c>
      <c r="E42" s="32" t="s">
        <v>46</v>
      </c>
    </row>
    <row r="43" spans="5:5" ht="13.2" customHeight="1">
      <c r="E43" s="31" t="s">
        <v>46</v>
      </c>
    </row>
    <row r="44" spans="1:16" ht="13.2" customHeight="1">
      <c r="A44" t="s">
        <v>43</v>
      </c>
      <c s="6" t="s">
        <v>86</v>
      </c>
      <c s="6" t="s">
        <v>87</v>
      </c>
      <c t="s">
        <v>46</v>
      </c>
      <c s="26" t="s">
        <v>88</v>
      </c>
      <c s="27" t="s">
        <v>59</v>
      </c>
      <c s="28">
        <v>1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64</v>
      </c>
      <c>
        <f>(M44*21)/100</f>
      </c>
      <c t="s">
        <v>50</v>
      </c>
    </row>
    <row r="45" spans="1:5" ht="13.2" customHeight="1">
      <c r="A45" s="30" t="s">
        <v>51</v>
      </c>
      <c r="E45" s="31" t="s">
        <v>46</v>
      </c>
    </row>
    <row r="46" spans="1:5" ht="13.2" customHeight="1">
      <c r="A46" s="30" t="s">
        <v>52</v>
      </c>
      <c r="E46" s="32" t="s">
        <v>46</v>
      </c>
    </row>
    <row r="47" spans="5:5" ht="13.2" customHeight="1">
      <c r="E47" s="31" t="s">
        <v>46</v>
      </c>
    </row>
    <row r="48" spans="1:16" ht="13.2" customHeight="1">
      <c r="A48" t="s">
        <v>43</v>
      </c>
      <c s="6" t="s">
        <v>89</v>
      </c>
      <c s="6" t="s">
        <v>90</v>
      </c>
      <c t="s">
        <v>46</v>
      </c>
      <c s="26" t="s">
        <v>91</v>
      </c>
      <c s="27" t="s">
        <v>59</v>
      </c>
      <c s="28">
        <v>1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64</v>
      </c>
      <c>
        <f>(M48*21)/100</f>
      </c>
      <c t="s">
        <v>50</v>
      </c>
    </row>
    <row r="49" spans="1:5" ht="13.2" customHeight="1">
      <c r="A49" s="30" t="s">
        <v>51</v>
      </c>
      <c r="E49" s="31" t="s">
        <v>46</v>
      </c>
    </row>
    <row r="50" spans="1:5" ht="13.2" customHeight="1">
      <c r="A50" s="30" t="s">
        <v>52</v>
      </c>
      <c r="E50" s="32" t="s">
        <v>46</v>
      </c>
    </row>
    <row r="51" spans="5:5" ht="13.2" customHeight="1">
      <c r="E51" s="31" t="s">
        <v>46</v>
      </c>
    </row>
    <row r="52" spans="1:16" ht="13.2" customHeight="1">
      <c r="A52" t="s">
        <v>43</v>
      </c>
      <c s="6" t="s">
        <v>92</v>
      </c>
      <c s="6" t="s">
        <v>93</v>
      </c>
      <c t="s">
        <v>46</v>
      </c>
      <c s="26" t="s">
        <v>94</v>
      </c>
      <c s="27" t="s">
        <v>78</v>
      </c>
      <c s="28">
        <v>2.2</v>
      </c>
      <c s="27">
        <v>0.0004</v>
      </c>
      <c s="27">
        <f>ROUND(G52*H52,6)</f>
      </c>
      <c r="L52" s="29">
        <v>0</v>
      </c>
      <c s="24">
        <f>ROUND(ROUND(L52,2)*ROUND(G52,3),2)</f>
      </c>
      <c s="27" t="s">
        <v>64</v>
      </c>
      <c>
        <f>(M52*21)/100</f>
      </c>
      <c t="s">
        <v>50</v>
      </c>
    </row>
    <row r="53" spans="1:5" ht="13.2" customHeight="1">
      <c r="A53" s="30" t="s">
        <v>51</v>
      </c>
      <c r="E53" s="31" t="s">
        <v>46</v>
      </c>
    </row>
    <row r="54" spans="1:5" ht="13.2" customHeight="1">
      <c r="A54" s="30" t="s">
        <v>52</v>
      </c>
      <c r="E54" s="32" t="s">
        <v>46</v>
      </c>
    </row>
    <row r="55" spans="5:5" ht="13.2" customHeight="1">
      <c r="E55" s="31" t="s">
        <v>46</v>
      </c>
    </row>
    <row r="56" spans="1:16" ht="13.2" customHeight="1">
      <c r="A56" t="s">
        <v>43</v>
      </c>
      <c s="6" t="s">
        <v>95</v>
      </c>
      <c s="6" t="s">
        <v>96</v>
      </c>
      <c t="s">
        <v>46</v>
      </c>
      <c s="26" t="s">
        <v>97</v>
      </c>
      <c s="27" t="s">
        <v>78</v>
      </c>
      <c s="28">
        <v>2.2</v>
      </c>
      <c s="27">
        <v>1E-05</v>
      </c>
      <c s="27">
        <f>ROUND(G56*H56,6)</f>
      </c>
      <c r="L56" s="29">
        <v>0</v>
      </c>
      <c s="24">
        <f>ROUND(ROUND(L56,2)*ROUND(G56,3),2)</f>
      </c>
      <c s="27" t="s">
        <v>64</v>
      </c>
      <c>
        <f>(M56*21)/100</f>
      </c>
      <c t="s">
        <v>50</v>
      </c>
    </row>
    <row r="57" spans="1:5" ht="13.2" customHeight="1">
      <c r="A57" s="30" t="s">
        <v>51</v>
      </c>
      <c r="E57" s="31" t="s">
        <v>46</v>
      </c>
    </row>
    <row r="58" spans="1:5" ht="13.2" customHeight="1">
      <c r="A58" s="30" t="s">
        <v>52</v>
      </c>
      <c r="E58" s="32" t="s">
        <v>46</v>
      </c>
    </row>
    <row r="59" spans="5:5" ht="13.2" customHeight="1">
      <c r="E59" s="31" t="s">
        <v>46</v>
      </c>
    </row>
    <row r="60" spans="1:16" ht="13.2" customHeight="1">
      <c r="A60" t="s">
        <v>43</v>
      </c>
      <c s="6" t="s">
        <v>98</v>
      </c>
      <c s="6" t="s">
        <v>99</v>
      </c>
      <c t="s">
        <v>46</v>
      </c>
      <c s="26" t="s">
        <v>100</v>
      </c>
      <c s="27" t="s">
        <v>48</v>
      </c>
      <c s="28">
        <v>0.002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64</v>
      </c>
      <c>
        <f>(M60*21)/100</f>
      </c>
      <c t="s">
        <v>50</v>
      </c>
    </row>
    <row r="61" spans="1:5" ht="13.2" customHeight="1">
      <c r="A61" s="30" t="s">
        <v>51</v>
      </c>
      <c r="E61" s="31" t="s">
        <v>46</v>
      </c>
    </row>
    <row r="62" spans="1:5" ht="13.2" customHeight="1">
      <c r="A62" s="30" t="s">
        <v>52</v>
      </c>
      <c r="E62" s="32" t="s">
        <v>46</v>
      </c>
    </row>
    <row r="63" spans="5:5" ht="13.2" customHeight="1">
      <c r="E63" s="31" t="s">
        <v>46</v>
      </c>
    </row>
    <row r="64" spans="1:13" ht="13.2" customHeight="1">
      <c r="A64" t="s">
        <v>40</v>
      </c>
      <c r="C64" s="7" t="s">
        <v>101</v>
      </c>
      <c r="E64" s="25" t="s">
        <v>102</v>
      </c>
      <c r="J64" s="24">
        <f>0</f>
      </c>
      <c s="24">
        <f>0</f>
      </c>
      <c s="24">
        <f>0+L65+L69+L73+L77+L81+L85+L89+L93+L97+L101+L105</f>
      </c>
      <c s="24">
        <f>0+M65+M69+M73+M77+M81+M85+M89+M93+M97+M101+M105</f>
      </c>
    </row>
    <row r="65" spans="1:16" ht="13.2" customHeight="1">
      <c r="A65" t="s">
        <v>43</v>
      </c>
      <c s="6" t="s">
        <v>103</v>
      </c>
      <c s="6" t="s">
        <v>104</v>
      </c>
      <c t="s">
        <v>46</v>
      </c>
      <c s="26" t="s">
        <v>105</v>
      </c>
      <c s="27" t="s">
        <v>85</v>
      </c>
      <c s="28">
        <v>1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64</v>
      </c>
      <c>
        <f>(M65*21)/100</f>
      </c>
      <c t="s">
        <v>50</v>
      </c>
    </row>
    <row r="66" spans="1:5" ht="13.2" customHeight="1">
      <c r="A66" s="30" t="s">
        <v>51</v>
      </c>
      <c r="E66" s="31" t="s">
        <v>46</v>
      </c>
    </row>
    <row r="67" spans="1:5" ht="13.2" customHeight="1">
      <c r="A67" s="30" t="s">
        <v>52</v>
      </c>
      <c r="E67" s="32" t="s">
        <v>46</v>
      </c>
    </row>
    <row r="68" spans="5:5" ht="13.2" customHeight="1">
      <c r="E68" s="31" t="s">
        <v>46</v>
      </c>
    </row>
    <row r="69" spans="1:16" ht="13.2" customHeight="1">
      <c r="A69" t="s">
        <v>43</v>
      </c>
      <c s="6" t="s">
        <v>106</v>
      </c>
      <c s="6" t="s">
        <v>107</v>
      </c>
      <c t="s">
        <v>46</v>
      </c>
      <c s="26" t="s">
        <v>108</v>
      </c>
      <c s="27" t="s">
        <v>85</v>
      </c>
      <c s="28">
        <v>1</v>
      </c>
      <c s="27">
        <v>0.02519</v>
      </c>
      <c s="27">
        <f>ROUND(G69*H69,6)</f>
      </c>
      <c r="L69" s="29">
        <v>0</v>
      </c>
      <c s="24">
        <f>ROUND(ROUND(L69,2)*ROUND(G69,3),2)</f>
      </c>
      <c s="27" t="s">
        <v>64</v>
      </c>
      <c>
        <f>(M69*21)/100</f>
      </c>
      <c t="s">
        <v>50</v>
      </c>
    </row>
    <row r="70" spans="1:5" ht="13.2" customHeight="1">
      <c r="A70" s="30" t="s">
        <v>51</v>
      </c>
      <c r="E70" s="31" t="s">
        <v>46</v>
      </c>
    </row>
    <row r="71" spans="1:5" ht="13.2" customHeight="1">
      <c r="A71" s="30" t="s">
        <v>52</v>
      </c>
      <c r="E71" s="32" t="s">
        <v>46</v>
      </c>
    </row>
    <row r="72" spans="5:5" ht="13.2" customHeight="1">
      <c r="E72" s="31" t="s">
        <v>46</v>
      </c>
    </row>
    <row r="73" spans="1:16" ht="13.2" customHeight="1">
      <c r="A73" t="s">
        <v>43</v>
      </c>
      <c s="6" t="s">
        <v>109</v>
      </c>
      <c s="6" t="s">
        <v>110</v>
      </c>
      <c t="s">
        <v>46</v>
      </c>
      <c s="26" t="s">
        <v>111</v>
      </c>
      <c s="27" t="s">
        <v>59</v>
      </c>
      <c s="28">
        <v>1</v>
      </c>
      <c s="27">
        <v>0</v>
      </c>
      <c s="27">
        <f>ROUND(G73*H73,6)</f>
      </c>
      <c r="L73" s="29">
        <v>0</v>
      </c>
      <c s="24">
        <f>ROUND(ROUND(L73,2)*ROUND(G73,3),2)</f>
      </c>
      <c s="27" t="s">
        <v>64</v>
      </c>
      <c>
        <f>(M73*21)/100</f>
      </c>
      <c t="s">
        <v>50</v>
      </c>
    </row>
    <row r="74" spans="1:5" ht="13.2" customHeight="1">
      <c r="A74" s="30" t="s">
        <v>51</v>
      </c>
      <c r="E74" s="31" t="s">
        <v>46</v>
      </c>
    </row>
    <row r="75" spans="1:5" ht="13.2" customHeight="1">
      <c r="A75" s="30" t="s">
        <v>52</v>
      </c>
      <c r="E75" s="32" t="s">
        <v>46</v>
      </c>
    </row>
    <row r="76" spans="5:5" ht="13.2" customHeight="1">
      <c r="E76" s="31" t="s">
        <v>46</v>
      </c>
    </row>
    <row r="77" spans="1:16" ht="13.2" customHeight="1">
      <c r="A77" t="s">
        <v>43</v>
      </c>
      <c s="6" t="s">
        <v>112</v>
      </c>
      <c s="6" t="s">
        <v>113</v>
      </c>
      <c t="s">
        <v>46</v>
      </c>
      <c s="26" t="s">
        <v>114</v>
      </c>
      <c s="27" t="s">
        <v>85</v>
      </c>
      <c s="28">
        <v>1</v>
      </c>
      <c s="27">
        <v>0</v>
      </c>
      <c s="27">
        <f>ROUND(G77*H77,6)</f>
      </c>
      <c r="L77" s="29">
        <v>0</v>
      </c>
      <c s="24">
        <f>ROUND(ROUND(L77,2)*ROUND(G77,3),2)</f>
      </c>
      <c s="27" t="s">
        <v>64</v>
      </c>
      <c>
        <f>(M77*21)/100</f>
      </c>
      <c t="s">
        <v>50</v>
      </c>
    </row>
    <row r="78" spans="1:5" ht="13.2" customHeight="1">
      <c r="A78" s="30" t="s">
        <v>51</v>
      </c>
      <c r="E78" s="31" t="s">
        <v>46</v>
      </c>
    </row>
    <row r="79" spans="1:5" ht="13.2" customHeight="1">
      <c r="A79" s="30" t="s">
        <v>52</v>
      </c>
      <c r="E79" s="32" t="s">
        <v>46</v>
      </c>
    </row>
    <row r="80" spans="5:5" ht="13.2" customHeight="1">
      <c r="E80" s="31" t="s">
        <v>46</v>
      </c>
    </row>
    <row r="81" spans="1:16" ht="13.2" customHeight="1">
      <c r="A81" t="s">
        <v>43</v>
      </c>
      <c s="6" t="s">
        <v>115</v>
      </c>
      <c s="6" t="s">
        <v>116</v>
      </c>
      <c t="s">
        <v>46</v>
      </c>
      <c s="26" t="s">
        <v>117</v>
      </c>
      <c s="27" t="s">
        <v>85</v>
      </c>
      <c s="28">
        <v>1</v>
      </c>
      <c s="27">
        <v>0.00184</v>
      </c>
      <c s="27">
        <f>ROUND(G81*H81,6)</f>
      </c>
      <c r="L81" s="29">
        <v>0</v>
      </c>
      <c s="24">
        <f>ROUND(ROUND(L81,2)*ROUND(G81,3),2)</f>
      </c>
      <c s="27" t="s">
        <v>64</v>
      </c>
      <c>
        <f>(M81*21)/100</f>
      </c>
      <c t="s">
        <v>50</v>
      </c>
    </row>
    <row r="82" spans="1:5" ht="13.2" customHeight="1">
      <c r="A82" s="30" t="s">
        <v>51</v>
      </c>
      <c r="E82" s="31" t="s">
        <v>46</v>
      </c>
    </row>
    <row r="83" spans="1:5" ht="13.2" customHeight="1">
      <c r="A83" s="30" t="s">
        <v>52</v>
      </c>
      <c r="E83" s="32" t="s">
        <v>46</v>
      </c>
    </row>
    <row r="84" spans="5:5" ht="13.2" customHeight="1">
      <c r="E84" s="31" t="s">
        <v>46</v>
      </c>
    </row>
    <row r="85" spans="1:16" ht="13.2" customHeight="1">
      <c r="A85" t="s">
        <v>43</v>
      </c>
      <c s="6" t="s">
        <v>118</v>
      </c>
      <c s="6" t="s">
        <v>119</v>
      </c>
      <c t="s">
        <v>46</v>
      </c>
      <c s="26" t="s">
        <v>120</v>
      </c>
      <c s="27" t="s">
        <v>59</v>
      </c>
      <c s="28">
        <v>1</v>
      </c>
      <c s="27">
        <v>0.00014</v>
      </c>
      <c s="27">
        <f>ROUND(G85*H85,6)</f>
      </c>
      <c r="L85" s="29">
        <v>0</v>
      </c>
      <c s="24">
        <f>ROUND(ROUND(L85,2)*ROUND(G85,3),2)</f>
      </c>
      <c s="27" t="s">
        <v>64</v>
      </c>
      <c>
        <f>(M85*21)/100</f>
      </c>
      <c t="s">
        <v>50</v>
      </c>
    </row>
    <row r="86" spans="1:5" ht="13.2" customHeight="1">
      <c r="A86" s="30" t="s">
        <v>51</v>
      </c>
      <c r="E86" s="31" t="s">
        <v>46</v>
      </c>
    </row>
    <row r="87" spans="1:5" ht="13.2" customHeight="1">
      <c r="A87" s="30" t="s">
        <v>52</v>
      </c>
      <c r="E87" s="32" t="s">
        <v>46</v>
      </c>
    </row>
    <row r="88" spans="5:5" ht="13.2" customHeight="1">
      <c r="E88" s="31" t="s">
        <v>46</v>
      </c>
    </row>
    <row r="89" spans="1:16" ht="13.2" customHeight="1">
      <c r="A89" t="s">
        <v>43</v>
      </c>
      <c s="6" t="s">
        <v>121</v>
      </c>
      <c s="6" t="s">
        <v>122</v>
      </c>
      <c t="s">
        <v>46</v>
      </c>
      <c s="26" t="s">
        <v>123</v>
      </c>
      <c s="27" t="s">
        <v>59</v>
      </c>
      <c s="28">
        <v>1</v>
      </c>
      <c s="27">
        <v>0</v>
      </c>
      <c s="27">
        <f>ROUND(G89*H89,6)</f>
      </c>
      <c r="L89" s="29">
        <v>0</v>
      </c>
      <c s="24">
        <f>ROUND(ROUND(L89,2)*ROUND(G89,3),2)</f>
      </c>
      <c s="27" t="s">
        <v>64</v>
      </c>
      <c>
        <f>(M89*21)/100</f>
      </c>
      <c t="s">
        <v>50</v>
      </c>
    </row>
    <row r="90" spans="1:5" ht="13.2" customHeight="1">
      <c r="A90" s="30" t="s">
        <v>51</v>
      </c>
      <c r="E90" s="31" t="s">
        <v>46</v>
      </c>
    </row>
    <row r="91" spans="1:5" ht="13.2" customHeight="1">
      <c r="A91" s="30" t="s">
        <v>52</v>
      </c>
      <c r="E91" s="32" t="s">
        <v>46</v>
      </c>
    </row>
    <row r="92" spans="5:5" ht="13.2" customHeight="1">
      <c r="E92" s="31" t="s">
        <v>46</v>
      </c>
    </row>
    <row r="93" spans="1:16" ht="13.2" customHeight="1">
      <c r="A93" t="s">
        <v>43</v>
      </c>
      <c s="6" t="s">
        <v>124</v>
      </c>
      <c s="6" t="s">
        <v>125</v>
      </c>
      <c t="s">
        <v>46</v>
      </c>
      <c s="26" t="s">
        <v>126</v>
      </c>
      <c s="27" t="s">
        <v>59</v>
      </c>
      <c s="28">
        <v>1</v>
      </c>
      <c s="27">
        <v>0.00023</v>
      </c>
      <c s="27">
        <f>ROUND(G93*H93,6)</f>
      </c>
      <c r="L93" s="29">
        <v>0</v>
      </c>
      <c s="24">
        <f>ROUND(ROUND(L93,2)*ROUND(G93,3),2)</f>
      </c>
      <c s="27" t="s">
        <v>64</v>
      </c>
      <c>
        <f>(M93*21)/100</f>
      </c>
      <c t="s">
        <v>50</v>
      </c>
    </row>
    <row r="94" spans="1:5" ht="13.2" customHeight="1">
      <c r="A94" s="30" t="s">
        <v>51</v>
      </c>
      <c r="E94" s="31" t="s">
        <v>46</v>
      </c>
    </row>
    <row r="95" spans="1:5" ht="13.2" customHeight="1">
      <c r="A95" s="30" t="s">
        <v>52</v>
      </c>
      <c r="E95" s="32" t="s">
        <v>46</v>
      </c>
    </row>
    <row r="96" spans="5:5" ht="13.2" customHeight="1">
      <c r="E96" s="31" t="s">
        <v>46</v>
      </c>
    </row>
    <row r="97" spans="1:16" ht="13.2" customHeight="1">
      <c r="A97" t="s">
        <v>43</v>
      </c>
      <c s="6" t="s">
        <v>127</v>
      </c>
      <c s="6" t="s">
        <v>128</v>
      </c>
      <c t="s">
        <v>46</v>
      </c>
      <c s="26" t="s">
        <v>129</v>
      </c>
      <c s="27" t="s">
        <v>48</v>
      </c>
      <c s="28">
        <v>0.027</v>
      </c>
      <c s="27">
        <v>0</v>
      </c>
      <c s="27">
        <f>ROUND(G97*H97,6)</f>
      </c>
      <c r="L97" s="29">
        <v>0</v>
      </c>
      <c s="24">
        <f>ROUND(ROUND(L97,2)*ROUND(G97,3),2)</f>
      </c>
      <c s="27" t="s">
        <v>64</v>
      </c>
      <c>
        <f>(M97*21)/100</f>
      </c>
      <c t="s">
        <v>50</v>
      </c>
    </row>
    <row r="98" spans="1:5" ht="13.2" customHeight="1">
      <c r="A98" s="30" t="s">
        <v>51</v>
      </c>
      <c r="E98" s="31" t="s">
        <v>46</v>
      </c>
    </row>
    <row r="99" spans="1:5" ht="13.2" customHeight="1">
      <c r="A99" s="30" t="s">
        <v>52</v>
      </c>
      <c r="E99" s="32" t="s">
        <v>46</v>
      </c>
    </row>
    <row r="100" spans="5:5" ht="13.2" customHeight="1">
      <c r="E100" s="31" t="s">
        <v>46</v>
      </c>
    </row>
    <row r="101" spans="1:16" ht="13.2" customHeight="1">
      <c r="A101" t="s">
        <v>43</v>
      </c>
      <c s="6" t="s">
        <v>130</v>
      </c>
      <c s="6" t="s">
        <v>131</v>
      </c>
      <c t="s">
        <v>46</v>
      </c>
      <c s="26" t="s">
        <v>132</v>
      </c>
      <c s="27" t="s">
        <v>48</v>
      </c>
      <c s="28">
        <v>0.027</v>
      </c>
      <c s="27">
        <v>0</v>
      </c>
      <c s="27">
        <f>ROUND(G101*H101,6)</f>
      </c>
      <c r="L101" s="29">
        <v>0</v>
      </c>
      <c s="24">
        <f>ROUND(ROUND(L101,2)*ROUND(G101,3),2)</f>
      </c>
      <c s="27" t="s">
        <v>64</v>
      </c>
      <c>
        <f>(M101*21)/100</f>
      </c>
      <c t="s">
        <v>50</v>
      </c>
    </row>
    <row r="102" spans="1:5" ht="13.2" customHeight="1">
      <c r="A102" s="30" t="s">
        <v>51</v>
      </c>
      <c r="E102" s="31" t="s">
        <v>46</v>
      </c>
    </row>
    <row r="103" spans="1:5" ht="13.2" customHeight="1">
      <c r="A103" s="30" t="s">
        <v>52</v>
      </c>
      <c r="E103" s="32" t="s">
        <v>46</v>
      </c>
    </row>
    <row r="104" spans="5:5" ht="13.2" customHeight="1">
      <c r="E104" s="31" t="s">
        <v>46</v>
      </c>
    </row>
    <row r="105" spans="1:16" ht="13.2" customHeight="1">
      <c r="A105" t="s">
        <v>43</v>
      </c>
      <c s="6" t="s">
        <v>133</v>
      </c>
      <c s="6" t="s">
        <v>134</v>
      </c>
      <c t="s">
        <v>46</v>
      </c>
      <c s="26" t="s">
        <v>135</v>
      </c>
      <c s="27" t="s">
        <v>48</v>
      </c>
      <c s="28">
        <v>0.027</v>
      </c>
      <c s="27">
        <v>0</v>
      </c>
      <c s="27">
        <f>ROUND(G105*H105,6)</f>
      </c>
      <c r="L105" s="29">
        <v>0</v>
      </c>
      <c s="24">
        <f>ROUND(ROUND(L105,2)*ROUND(G105,3),2)</f>
      </c>
      <c s="27" t="s">
        <v>64</v>
      </c>
      <c>
        <f>(M105*21)/100</f>
      </c>
      <c t="s">
        <v>50</v>
      </c>
    </row>
    <row r="106" spans="1:5" ht="13.2" customHeight="1">
      <c r="A106" s="30" t="s">
        <v>51</v>
      </c>
      <c r="E106" s="31" t="s">
        <v>46</v>
      </c>
    </row>
    <row r="107" spans="1:5" ht="13.2" customHeight="1">
      <c r="A107" s="30" t="s">
        <v>52</v>
      </c>
      <c r="E107" s="32" t="s">
        <v>46</v>
      </c>
    </row>
    <row r="108" spans="5:5" ht="13.2" customHeight="1">
      <c r="E108" s="31" t="s">
        <v>46</v>
      </c>
    </row>
    <row r="109" spans="1:13" ht="13.2" customHeight="1">
      <c r="A109" t="s">
        <v>40</v>
      </c>
      <c r="C109" s="7" t="s">
        <v>136</v>
      </c>
      <c r="E109" s="25" t="s">
        <v>137</v>
      </c>
      <c r="J109" s="24">
        <f>0</f>
      </c>
      <c s="24">
        <f>0</f>
      </c>
      <c s="24">
        <f>0+L110+L114</f>
      </c>
      <c s="24">
        <f>0+M110+M114</f>
      </c>
    </row>
    <row r="110" spans="1:16" ht="13.2" customHeight="1">
      <c r="A110" t="s">
        <v>43</v>
      </c>
      <c s="6" t="s">
        <v>138</v>
      </c>
      <c s="6" t="s">
        <v>139</v>
      </c>
      <c t="s">
        <v>46</v>
      </c>
      <c s="26" t="s">
        <v>140</v>
      </c>
      <c s="27" t="s">
        <v>63</v>
      </c>
      <c s="28">
        <v>63.315</v>
      </c>
      <c s="27">
        <v>0.00121</v>
      </c>
      <c s="27">
        <f>ROUND(G110*H110,6)</f>
      </c>
      <c r="L110" s="29">
        <v>0</v>
      </c>
      <c s="24">
        <f>ROUND(ROUND(L110,2)*ROUND(G110,3),2)</f>
      </c>
      <c s="27" t="s">
        <v>64</v>
      </c>
      <c>
        <f>(M110*21)/100</f>
      </c>
      <c t="s">
        <v>50</v>
      </c>
    </row>
    <row r="111" spans="1:5" ht="13.2" customHeight="1">
      <c r="A111" s="30" t="s">
        <v>51</v>
      </c>
      <c r="E111" s="31" t="s">
        <v>46</v>
      </c>
    </row>
    <row r="112" spans="1:5" ht="13.2" customHeight="1">
      <c r="A112" s="30" t="s">
        <v>52</v>
      </c>
      <c r="E112" s="32" t="s">
        <v>46</v>
      </c>
    </row>
    <row r="113" spans="5:5" ht="13.2" customHeight="1">
      <c r="E113" s="31" t="s">
        <v>46</v>
      </c>
    </row>
    <row r="114" spans="1:16" ht="13.2" customHeight="1">
      <c r="A114" t="s">
        <v>43</v>
      </c>
      <c s="6" t="s">
        <v>141</v>
      </c>
      <c s="6" t="s">
        <v>142</v>
      </c>
      <c t="s">
        <v>46</v>
      </c>
      <c s="26" t="s">
        <v>143</v>
      </c>
      <c s="27" t="s">
        <v>63</v>
      </c>
      <c s="28">
        <v>60.3</v>
      </c>
      <c s="27">
        <v>0.00132</v>
      </c>
      <c s="27">
        <f>ROUND(G114*H114,6)</f>
      </c>
      <c r="L114" s="29">
        <v>0</v>
      </c>
      <c s="24">
        <f>ROUND(ROUND(L114,2)*ROUND(G114,3),2)</f>
      </c>
      <c s="27" t="s">
        <v>64</v>
      </c>
      <c>
        <f>(M114*21)/100</f>
      </c>
      <c t="s">
        <v>50</v>
      </c>
    </row>
    <row r="115" spans="1:5" ht="13.2" customHeight="1">
      <c r="A115" s="30" t="s">
        <v>51</v>
      </c>
      <c r="E115" s="31" t="s">
        <v>46</v>
      </c>
    </row>
    <row r="116" spans="1:5" ht="13.2" customHeight="1">
      <c r="A116" s="30" t="s">
        <v>52</v>
      </c>
      <c r="E116" s="32" t="s">
        <v>144</v>
      </c>
    </row>
    <row r="117" spans="5:5" ht="13.2" customHeight="1">
      <c r="E117" s="31" t="s">
        <v>46</v>
      </c>
    </row>
    <row r="118" spans="1:13" ht="13.2" customHeight="1">
      <c r="A118" t="s">
        <v>40</v>
      </c>
      <c r="C118" s="7" t="s">
        <v>145</v>
      </c>
      <c r="E118" s="25" t="s">
        <v>146</v>
      </c>
      <c r="J118" s="24">
        <f>0</f>
      </c>
      <c s="24">
        <f>0</f>
      </c>
      <c s="24">
        <f>0+L119+L123+L127+L131+L135+L139+L143+L147</f>
      </c>
      <c s="24">
        <f>0+M119+M123+M127+M131+M135+M139+M143+M147</f>
      </c>
    </row>
    <row r="119" spans="1:16" ht="13.2" customHeight="1">
      <c r="A119" t="s">
        <v>43</v>
      </c>
      <c s="6" t="s">
        <v>147</v>
      </c>
      <c s="6" t="s">
        <v>148</v>
      </c>
      <c t="s">
        <v>46</v>
      </c>
      <c s="26" t="s">
        <v>149</v>
      </c>
      <c s="27" t="s">
        <v>59</v>
      </c>
      <c s="28">
        <v>1</v>
      </c>
      <c s="27">
        <v>0.0275</v>
      </c>
      <c s="27">
        <f>ROUND(G119*H119,6)</f>
      </c>
      <c r="L119" s="29">
        <v>0</v>
      </c>
      <c s="24">
        <f>ROUND(ROUND(L119,2)*ROUND(G119,3),2)</f>
      </c>
      <c s="27" t="s">
        <v>60</v>
      </c>
      <c>
        <f>(M119*21)/100</f>
      </c>
      <c t="s">
        <v>50</v>
      </c>
    </row>
    <row r="120" spans="1:5" ht="13.2" customHeight="1">
      <c r="A120" s="30" t="s">
        <v>51</v>
      </c>
      <c r="E120" s="31" t="s">
        <v>46</v>
      </c>
    </row>
    <row r="121" spans="1:5" ht="13.2" customHeight="1">
      <c r="A121" s="30" t="s">
        <v>52</v>
      </c>
      <c r="E121" s="32" t="s">
        <v>46</v>
      </c>
    </row>
    <row r="122" spans="5:5" ht="13.2" customHeight="1">
      <c r="E122" s="31" t="s">
        <v>46</v>
      </c>
    </row>
    <row r="123" spans="1:16" ht="13.2" customHeight="1">
      <c r="A123" t="s">
        <v>43</v>
      </c>
      <c s="6" t="s">
        <v>150</v>
      </c>
      <c s="6" t="s">
        <v>151</v>
      </c>
      <c t="s">
        <v>46</v>
      </c>
      <c s="26" t="s">
        <v>152</v>
      </c>
      <c s="27" t="s">
        <v>59</v>
      </c>
      <c s="28">
        <v>1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49</v>
      </c>
      <c>
        <f>(M123*21)/100</f>
      </c>
      <c t="s">
        <v>50</v>
      </c>
    </row>
    <row r="124" spans="1:5" ht="13.2" customHeight="1">
      <c r="A124" s="30" t="s">
        <v>51</v>
      </c>
      <c r="E124" s="31" t="s">
        <v>46</v>
      </c>
    </row>
    <row r="125" spans="1:5" ht="13.2" customHeight="1">
      <c r="A125" s="30" t="s">
        <v>52</v>
      </c>
      <c r="E125" s="32" t="s">
        <v>46</v>
      </c>
    </row>
    <row r="126" spans="5:5" ht="13.2" customHeight="1">
      <c r="E126" s="31" t="s">
        <v>46</v>
      </c>
    </row>
    <row r="127" spans="1:16" ht="13.2" customHeight="1">
      <c r="A127" t="s">
        <v>43</v>
      </c>
      <c s="6" t="s">
        <v>153</v>
      </c>
      <c s="6" t="s">
        <v>154</v>
      </c>
      <c t="s">
        <v>46</v>
      </c>
      <c s="26" t="s">
        <v>155</v>
      </c>
      <c s="27" t="s">
        <v>63</v>
      </c>
      <c s="28">
        <v>1.576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60</v>
      </c>
      <c>
        <f>(M127*21)/100</f>
      </c>
      <c t="s">
        <v>50</v>
      </c>
    </row>
    <row r="128" spans="1:5" ht="13.2" customHeight="1">
      <c r="A128" s="30" t="s">
        <v>51</v>
      </c>
      <c r="E128" s="31" t="s">
        <v>46</v>
      </c>
    </row>
    <row r="129" spans="1:5" ht="13.2" customHeight="1">
      <c r="A129" s="30" t="s">
        <v>52</v>
      </c>
      <c r="E129" s="32" t="s">
        <v>156</v>
      </c>
    </row>
    <row r="130" spans="5:5" ht="13.2" customHeight="1">
      <c r="E130" s="31" t="s">
        <v>46</v>
      </c>
    </row>
    <row r="131" spans="1:16" ht="13.2" customHeight="1">
      <c r="A131" t="s">
        <v>43</v>
      </c>
      <c s="6" t="s">
        <v>157</v>
      </c>
      <c s="6" t="s">
        <v>158</v>
      </c>
      <c t="s">
        <v>46</v>
      </c>
      <c s="26" t="s">
        <v>159</v>
      </c>
      <c s="27" t="s">
        <v>59</v>
      </c>
      <c s="28">
        <v>1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64</v>
      </c>
      <c>
        <f>(M131*21)/100</f>
      </c>
      <c t="s">
        <v>50</v>
      </c>
    </row>
    <row r="132" spans="1:5" ht="13.2" customHeight="1">
      <c r="A132" s="30" t="s">
        <v>51</v>
      </c>
      <c r="E132" s="31" t="s">
        <v>46</v>
      </c>
    </row>
    <row r="133" spans="1:5" ht="13.2" customHeight="1">
      <c r="A133" s="30" t="s">
        <v>52</v>
      </c>
      <c r="E133" s="32" t="s">
        <v>46</v>
      </c>
    </row>
    <row r="134" spans="5:5" ht="13.2" customHeight="1">
      <c r="E134" s="31" t="s">
        <v>46</v>
      </c>
    </row>
    <row r="135" spans="1:16" ht="13.2" customHeight="1">
      <c r="A135" t="s">
        <v>43</v>
      </c>
      <c s="6" t="s">
        <v>160</v>
      </c>
      <c s="6" t="s">
        <v>161</v>
      </c>
      <c t="s">
        <v>46</v>
      </c>
      <c s="26" t="s">
        <v>162</v>
      </c>
      <c s="27" t="s">
        <v>163</v>
      </c>
      <c s="28">
        <v>1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64</v>
      </c>
      <c>
        <f>(M135*21)/100</f>
      </c>
      <c t="s">
        <v>50</v>
      </c>
    </row>
    <row r="136" spans="1:5" ht="13.2" customHeight="1">
      <c r="A136" s="30" t="s">
        <v>51</v>
      </c>
      <c r="E136" s="31" t="s">
        <v>46</v>
      </c>
    </row>
    <row r="137" spans="1:5" ht="13.2" customHeight="1">
      <c r="A137" s="30" t="s">
        <v>52</v>
      </c>
      <c r="E137" s="32" t="s">
        <v>46</v>
      </c>
    </row>
    <row r="138" spans="5:5" ht="13.2" customHeight="1">
      <c r="E138" s="31" t="s">
        <v>46</v>
      </c>
    </row>
    <row r="139" spans="1:16" ht="13.2" customHeight="1">
      <c r="A139" t="s">
        <v>43</v>
      </c>
      <c s="6" t="s">
        <v>164</v>
      </c>
      <c s="6" t="s">
        <v>165</v>
      </c>
      <c t="s">
        <v>46</v>
      </c>
      <c s="26" t="s">
        <v>166</v>
      </c>
      <c s="27" t="s">
        <v>48</v>
      </c>
      <c s="28">
        <v>0.028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49</v>
      </c>
      <c>
        <f>(M139*21)/100</f>
      </c>
      <c t="s">
        <v>50</v>
      </c>
    </row>
    <row r="140" spans="1:5" ht="13.2" customHeight="1">
      <c r="A140" s="30" t="s">
        <v>51</v>
      </c>
      <c r="E140" s="31" t="s">
        <v>167</v>
      </c>
    </row>
    <row r="141" spans="1:5" ht="13.2" customHeight="1">
      <c r="A141" s="30" t="s">
        <v>52</v>
      </c>
      <c r="E141" s="32" t="s">
        <v>46</v>
      </c>
    </row>
    <row r="142" spans="5:5" ht="13.2" customHeight="1">
      <c r="E142" s="31" t="s">
        <v>46</v>
      </c>
    </row>
    <row r="143" spans="1:16" ht="13.2" customHeight="1">
      <c r="A143" t="s">
        <v>43</v>
      </c>
      <c s="6" t="s">
        <v>168</v>
      </c>
      <c s="6" t="s">
        <v>169</v>
      </c>
      <c t="s">
        <v>46</v>
      </c>
      <c s="26" t="s">
        <v>170</v>
      </c>
      <c s="27" t="s">
        <v>48</v>
      </c>
      <c s="28">
        <v>0.028</v>
      </c>
      <c s="27">
        <v>0</v>
      </c>
      <c s="27">
        <f>ROUND(G143*H143,6)</f>
      </c>
      <c r="L143" s="29">
        <v>0</v>
      </c>
      <c s="24">
        <f>ROUND(ROUND(L143,2)*ROUND(G143,3),2)</f>
      </c>
      <c s="27" t="s">
        <v>49</v>
      </c>
      <c>
        <f>(M143*21)/100</f>
      </c>
      <c t="s">
        <v>50</v>
      </c>
    </row>
    <row r="144" spans="1:5" ht="13.2" customHeight="1">
      <c r="A144" s="30" t="s">
        <v>51</v>
      </c>
      <c r="E144" s="31" t="s">
        <v>171</v>
      </c>
    </row>
    <row r="145" spans="1:5" ht="13.2" customHeight="1">
      <c r="A145" s="30" t="s">
        <v>52</v>
      </c>
      <c r="E145" s="32" t="s">
        <v>46</v>
      </c>
    </row>
    <row r="146" spans="5:5" ht="13.2" customHeight="1">
      <c r="E146" s="31" t="s">
        <v>46</v>
      </c>
    </row>
    <row r="147" spans="1:16" ht="13.2" customHeight="1">
      <c r="A147" t="s">
        <v>43</v>
      </c>
      <c s="6" t="s">
        <v>172</v>
      </c>
      <c s="6" t="s">
        <v>173</v>
      </c>
      <c t="s">
        <v>46</v>
      </c>
      <c s="26" t="s">
        <v>174</v>
      </c>
      <c s="27" t="s">
        <v>48</v>
      </c>
      <c s="28">
        <v>0.028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49</v>
      </c>
      <c>
        <f>(M147*21)/100</f>
      </c>
      <c t="s">
        <v>50</v>
      </c>
    </row>
    <row r="148" spans="1:5" ht="13.2" customHeight="1">
      <c r="A148" s="30" t="s">
        <v>51</v>
      </c>
      <c r="E148" s="31" t="s">
        <v>175</v>
      </c>
    </row>
    <row r="149" spans="1:5" ht="13.2" customHeight="1">
      <c r="A149" s="30" t="s">
        <v>52</v>
      </c>
      <c r="E149" s="32" t="s">
        <v>46</v>
      </c>
    </row>
    <row r="150" spans="5:5" ht="13.2" customHeight="1">
      <c r="E150" s="31" t="s">
        <v>46</v>
      </c>
    </row>
    <row r="151" spans="1:13" ht="13.2" customHeight="1">
      <c r="A151" t="s">
        <v>40</v>
      </c>
      <c r="C151" s="7" t="s">
        <v>176</v>
      </c>
      <c r="E151" s="25" t="s">
        <v>177</v>
      </c>
      <c r="J151" s="24">
        <f>0</f>
      </c>
      <c s="24">
        <f>0</f>
      </c>
      <c s="24">
        <f>0+L152+L156+L160+L164+L168+L172+L176+L180+L184</f>
      </c>
      <c s="24">
        <f>0+M152+M156+M160+M164+M168+M172+M176+M180+M184</f>
      </c>
    </row>
    <row r="152" spans="1:16" ht="13.2" customHeight="1">
      <c r="A152" t="s">
        <v>43</v>
      </c>
      <c s="6" t="s">
        <v>178</v>
      </c>
      <c s="6" t="s">
        <v>179</v>
      </c>
      <c t="s">
        <v>46</v>
      </c>
      <c s="26" t="s">
        <v>180</v>
      </c>
      <c s="27" t="s">
        <v>78</v>
      </c>
      <c s="28">
        <v>31.824</v>
      </c>
      <c s="27">
        <v>0.00035</v>
      </c>
      <c s="27">
        <f>ROUND(G152*H152,6)</f>
      </c>
      <c r="L152" s="29">
        <v>0</v>
      </c>
      <c s="24">
        <f>ROUND(ROUND(L152,2)*ROUND(G152,3),2)</f>
      </c>
      <c s="27" t="s">
        <v>60</v>
      </c>
      <c>
        <f>(M152*21)/100</f>
      </c>
      <c t="s">
        <v>50</v>
      </c>
    </row>
    <row r="153" spans="1:5" ht="13.2" customHeight="1">
      <c r="A153" s="30" t="s">
        <v>51</v>
      </c>
      <c r="E153" s="31" t="s">
        <v>46</v>
      </c>
    </row>
    <row r="154" spans="1:5" ht="13.2" customHeight="1">
      <c r="A154" s="30" t="s">
        <v>52</v>
      </c>
      <c r="E154" s="32" t="s">
        <v>46</v>
      </c>
    </row>
    <row r="155" spans="5:5" ht="13.2" customHeight="1">
      <c r="E155" s="31" t="s">
        <v>46</v>
      </c>
    </row>
    <row r="156" spans="1:16" ht="13.2" customHeight="1">
      <c r="A156" t="s">
        <v>43</v>
      </c>
      <c s="6" t="s">
        <v>181</v>
      </c>
      <c s="6" t="s">
        <v>182</v>
      </c>
      <c t="s">
        <v>46</v>
      </c>
      <c s="26" t="s">
        <v>183</v>
      </c>
      <c s="27" t="s">
        <v>63</v>
      </c>
      <c s="28">
        <v>66.33</v>
      </c>
      <c s="27">
        <v>0.0051</v>
      </c>
      <c s="27">
        <f>ROUND(G156*H156,6)</f>
      </c>
      <c r="L156" s="29">
        <v>0</v>
      </c>
      <c s="24">
        <f>ROUND(ROUND(L156,2)*ROUND(G156,3),2)</f>
      </c>
      <c s="27" t="s">
        <v>64</v>
      </c>
      <c>
        <f>(M156*21)/100</f>
      </c>
      <c t="s">
        <v>50</v>
      </c>
    </row>
    <row r="157" spans="1:5" ht="13.2" customHeight="1">
      <c r="A157" s="30" t="s">
        <v>51</v>
      </c>
      <c r="E157" s="31" t="s">
        <v>46</v>
      </c>
    </row>
    <row r="158" spans="1:5" ht="13.2" customHeight="1">
      <c r="A158" s="30" t="s">
        <v>52</v>
      </c>
      <c r="E158" s="32" t="s">
        <v>46</v>
      </c>
    </row>
    <row r="159" spans="5:5" ht="13.2" customHeight="1">
      <c r="E159" s="31" t="s">
        <v>46</v>
      </c>
    </row>
    <row r="160" spans="1:16" ht="13.2" customHeight="1">
      <c r="A160" t="s">
        <v>43</v>
      </c>
      <c s="6" t="s">
        <v>184</v>
      </c>
      <c s="6" t="s">
        <v>185</v>
      </c>
      <c t="s">
        <v>46</v>
      </c>
      <c s="26" t="s">
        <v>186</v>
      </c>
      <c s="27" t="s">
        <v>63</v>
      </c>
      <c s="28">
        <v>60.3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64</v>
      </c>
      <c>
        <f>(M160*21)/100</f>
      </c>
      <c t="s">
        <v>50</v>
      </c>
    </row>
    <row r="161" spans="1:5" ht="13.2" customHeight="1">
      <c r="A161" s="30" t="s">
        <v>51</v>
      </c>
      <c r="E161" s="31" t="s">
        <v>46</v>
      </c>
    </row>
    <row r="162" spans="1:5" ht="13.2" customHeight="1">
      <c r="A162" s="30" t="s">
        <v>52</v>
      </c>
      <c r="E162" s="32" t="s">
        <v>144</v>
      </c>
    </row>
    <row r="163" spans="5:5" ht="13.2" customHeight="1">
      <c r="E163" s="31" t="s">
        <v>46</v>
      </c>
    </row>
    <row r="164" spans="1:16" ht="13.2" customHeight="1">
      <c r="A164" t="s">
        <v>43</v>
      </c>
      <c s="6" t="s">
        <v>187</v>
      </c>
      <c s="6" t="s">
        <v>188</v>
      </c>
      <c t="s">
        <v>46</v>
      </c>
      <c s="26" t="s">
        <v>189</v>
      </c>
      <c s="27" t="s">
        <v>63</v>
      </c>
      <c s="28">
        <v>60.3</v>
      </c>
      <c s="27">
        <v>0.00758</v>
      </c>
      <c s="27">
        <f>ROUND(G164*H164,6)</f>
      </c>
      <c r="L164" s="29">
        <v>0</v>
      </c>
      <c s="24">
        <f>ROUND(ROUND(L164,2)*ROUND(G164,3),2)</f>
      </c>
      <c s="27" t="s">
        <v>49</v>
      </c>
      <c>
        <f>(M164*21)/100</f>
      </c>
      <c t="s">
        <v>50</v>
      </c>
    </row>
    <row r="165" spans="1:5" ht="13.2" customHeight="1">
      <c r="A165" s="30" t="s">
        <v>51</v>
      </c>
      <c r="E165" s="31" t="s">
        <v>190</v>
      </c>
    </row>
    <row r="166" spans="1:5" ht="13.2" customHeight="1">
      <c r="A166" s="30" t="s">
        <v>52</v>
      </c>
      <c r="E166" s="32" t="s">
        <v>144</v>
      </c>
    </row>
    <row r="167" spans="5:5" ht="13.2" customHeight="1">
      <c r="E167" s="31" t="s">
        <v>46</v>
      </c>
    </row>
    <row r="168" spans="1:16" ht="13.2" customHeight="1">
      <c r="A168" t="s">
        <v>43</v>
      </c>
      <c s="6" t="s">
        <v>191</v>
      </c>
      <c s="6" t="s">
        <v>192</v>
      </c>
      <c t="s">
        <v>46</v>
      </c>
      <c s="26" t="s">
        <v>193</v>
      </c>
      <c s="27" t="s">
        <v>63</v>
      </c>
      <c s="28">
        <v>60.3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64</v>
      </c>
      <c>
        <f>(M168*21)/100</f>
      </c>
      <c t="s">
        <v>50</v>
      </c>
    </row>
    <row r="169" spans="1:5" ht="13.2" customHeight="1">
      <c r="A169" s="30" t="s">
        <v>51</v>
      </c>
      <c r="E169" s="31" t="s">
        <v>46</v>
      </c>
    </row>
    <row r="170" spans="1:5" ht="13.2" customHeight="1">
      <c r="A170" s="30" t="s">
        <v>52</v>
      </c>
      <c r="E170" s="32" t="s">
        <v>144</v>
      </c>
    </row>
    <row r="171" spans="5:5" ht="13.2" customHeight="1">
      <c r="E171" s="31" t="s">
        <v>46</v>
      </c>
    </row>
    <row r="172" spans="1:16" ht="13.2" customHeight="1">
      <c r="A172" t="s">
        <v>43</v>
      </c>
      <c s="6" t="s">
        <v>194</v>
      </c>
      <c s="6" t="s">
        <v>195</v>
      </c>
      <c t="s">
        <v>46</v>
      </c>
      <c s="26" t="s">
        <v>196</v>
      </c>
      <c s="27" t="s">
        <v>63</v>
      </c>
      <c s="28">
        <v>60.3</v>
      </c>
      <c s="27">
        <v>0.0004</v>
      </c>
      <c s="27">
        <f>ROUND(G172*H172,6)</f>
      </c>
      <c r="L172" s="29">
        <v>0</v>
      </c>
      <c s="24">
        <f>ROUND(ROUND(L172,2)*ROUND(G172,3),2)</f>
      </c>
      <c s="27" t="s">
        <v>64</v>
      </c>
      <c>
        <f>(M172*21)/100</f>
      </c>
      <c t="s">
        <v>50</v>
      </c>
    </row>
    <row r="173" spans="1:5" ht="13.2" customHeight="1">
      <c r="A173" s="30" t="s">
        <v>51</v>
      </c>
      <c r="E173" s="31" t="s">
        <v>46</v>
      </c>
    </row>
    <row r="174" spans="1:5" ht="13.2" customHeight="1">
      <c r="A174" s="30" t="s">
        <v>52</v>
      </c>
      <c r="E174" s="32" t="s">
        <v>144</v>
      </c>
    </row>
    <row r="175" spans="5:5" ht="13.2" customHeight="1">
      <c r="E175" s="31" t="s">
        <v>46</v>
      </c>
    </row>
    <row r="176" spans="1:16" ht="13.2" customHeight="1">
      <c r="A176" t="s">
        <v>43</v>
      </c>
      <c s="6" t="s">
        <v>197</v>
      </c>
      <c s="6" t="s">
        <v>198</v>
      </c>
      <c t="s">
        <v>46</v>
      </c>
      <c s="26" t="s">
        <v>199</v>
      </c>
      <c s="27" t="s">
        <v>78</v>
      </c>
      <c s="28">
        <v>31.2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64</v>
      </c>
      <c>
        <f>(M176*21)/100</f>
      </c>
      <c t="s">
        <v>50</v>
      </c>
    </row>
    <row r="177" spans="1:5" ht="13.2" customHeight="1">
      <c r="A177" s="30" t="s">
        <v>51</v>
      </c>
      <c r="E177" s="31" t="s">
        <v>46</v>
      </c>
    </row>
    <row r="178" spans="1:5" ht="13.2" customHeight="1">
      <c r="A178" s="30" t="s">
        <v>52</v>
      </c>
      <c r="E178" s="32" t="s">
        <v>200</v>
      </c>
    </row>
    <row r="179" spans="5:5" ht="13.2" customHeight="1">
      <c r="E179" s="31" t="s">
        <v>46</v>
      </c>
    </row>
    <row r="180" spans="1:16" ht="13.2" customHeight="1">
      <c r="A180" t="s">
        <v>43</v>
      </c>
      <c s="6" t="s">
        <v>201</v>
      </c>
      <c s="6" t="s">
        <v>202</v>
      </c>
      <c t="s">
        <v>46</v>
      </c>
      <c s="26" t="s">
        <v>203</v>
      </c>
      <c s="27" t="s">
        <v>78</v>
      </c>
      <c s="28">
        <v>31.2</v>
      </c>
      <c s="27">
        <v>1E-05</v>
      </c>
      <c s="27">
        <f>ROUND(G180*H180,6)</f>
      </c>
      <c r="L180" s="29">
        <v>0</v>
      </c>
      <c s="24">
        <f>ROUND(ROUND(L180,2)*ROUND(G180,3),2)</f>
      </c>
      <c s="27" t="s">
        <v>64</v>
      </c>
      <c>
        <f>(M180*21)/100</f>
      </c>
      <c t="s">
        <v>50</v>
      </c>
    </row>
    <row r="181" spans="1:5" ht="13.2" customHeight="1">
      <c r="A181" s="30" t="s">
        <v>51</v>
      </c>
      <c r="E181" s="31" t="s">
        <v>46</v>
      </c>
    </row>
    <row r="182" spans="1:5" ht="13.2" customHeight="1">
      <c r="A182" s="30" t="s">
        <v>52</v>
      </c>
      <c r="E182" s="32" t="s">
        <v>200</v>
      </c>
    </row>
    <row r="183" spans="5:5" ht="13.2" customHeight="1">
      <c r="E183" s="31" t="s">
        <v>46</v>
      </c>
    </row>
    <row r="184" spans="1:16" ht="13.2" customHeight="1">
      <c r="A184" t="s">
        <v>43</v>
      </c>
      <c s="6" t="s">
        <v>204</v>
      </c>
      <c s="6" t="s">
        <v>205</v>
      </c>
      <c t="s">
        <v>46</v>
      </c>
      <c s="26" t="s">
        <v>206</v>
      </c>
      <c s="27" t="s">
        <v>63</v>
      </c>
      <c s="28">
        <v>43.527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64</v>
      </c>
      <c>
        <f>(M184*21)/100</f>
      </c>
      <c t="s">
        <v>50</v>
      </c>
    </row>
    <row r="185" spans="1:5" ht="13.2" customHeight="1">
      <c r="A185" s="30" t="s">
        <v>51</v>
      </c>
      <c r="E185" s="31" t="s">
        <v>46</v>
      </c>
    </row>
    <row r="186" spans="1:5" ht="13.2" customHeight="1">
      <c r="A186" s="30" t="s">
        <v>52</v>
      </c>
      <c r="E186" s="32" t="s">
        <v>207</v>
      </c>
    </row>
    <row r="187" spans="5:5" ht="13.2" customHeight="1">
      <c r="E187" s="31" t="s">
        <v>46</v>
      </c>
    </row>
    <row r="188" spans="1:13" ht="13.2" customHeight="1">
      <c r="A188" t="s">
        <v>40</v>
      </c>
      <c r="C188" s="7" t="s">
        <v>208</v>
      </c>
      <c r="E188" s="25" t="s">
        <v>209</v>
      </c>
      <c r="J188" s="24">
        <f>0</f>
      </c>
      <c s="24">
        <f>0</f>
      </c>
      <c s="24">
        <f>0+L189+L193+L197+L201+L205+L209+L213+L217+L221+L225</f>
      </c>
      <c s="24">
        <f>0+M189+M193+M197+M201+M205+M209+M213+M217+M221+M225</f>
      </c>
    </row>
    <row r="189" spans="1:16" ht="13.2" customHeight="1">
      <c r="A189" t="s">
        <v>43</v>
      </c>
      <c s="6" t="s">
        <v>210</v>
      </c>
      <c s="6" t="s">
        <v>211</v>
      </c>
      <c t="s">
        <v>46</v>
      </c>
      <c s="26" t="s">
        <v>212</v>
      </c>
      <c s="27" t="s">
        <v>63</v>
      </c>
      <c s="28">
        <v>2.778</v>
      </c>
      <c s="27">
        <v>0.0126</v>
      </c>
      <c s="27">
        <f>ROUND(G189*H189,6)</f>
      </c>
      <c r="L189" s="29">
        <v>0</v>
      </c>
      <c s="24">
        <f>ROUND(ROUND(L189,2)*ROUND(G189,3),2)</f>
      </c>
      <c s="27" t="s">
        <v>64</v>
      </c>
      <c>
        <f>(M189*21)/100</f>
      </c>
      <c t="s">
        <v>50</v>
      </c>
    </row>
    <row r="190" spans="1:5" ht="13.2" customHeight="1">
      <c r="A190" s="30" t="s">
        <v>51</v>
      </c>
      <c r="E190" s="31" t="s">
        <v>46</v>
      </c>
    </row>
    <row r="191" spans="1:5" ht="13.2" customHeight="1">
      <c r="A191" s="30" t="s">
        <v>52</v>
      </c>
      <c r="E191" s="32" t="s">
        <v>46</v>
      </c>
    </row>
    <row r="192" spans="5:5" ht="13.2" customHeight="1">
      <c r="E192" s="31" t="s">
        <v>46</v>
      </c>
    </row>
    <row r="193" spans="1:16" ht="13.2" customHeight="1">
      <c r="A193" t="s">
        <v>43</v>
      </c>
      <c s="6" t="s">
        <v>213</v>
      </c>
      <c s="6" t="s">
        <v>214</v>
      </c>
      <c t="s">
        <v>46</v>
      </c>
      <c s="26" t="s">
        <v>215</v>
      </c>
      <c s="27" t="s">
        <v>63</v>
      </c>
      <c s="28">
        <v>2.525</v>
      </c>
      <c s="27">
        <v>0.003</v>
      </c>
      <c s="27">
        <f>ROUND(G193*H193,6)</f>
      </c>
      <c r="L193" s="29">
        <v>0</v>
      </c>
      <c s="24">
        <f>ROUND(ROUND(L193,2)*ROUND(G193,3),2)</f>
      </c>
      <c s="27" t="s">
        <v>64</v>
      </c>
      <c>
        <f>(M193*21)/100</f>
      </c>
      <c t="s">
        <v>50</v>
      </c>
    </row>
    <row r="194" spans="1:5" ht="13.2" customHeight="1">
      <c r="A194" s="30" t="s">
        <v>51</v>
      </c>
      <c r="E194" s="31" t="s">
        <v>46</v>
      </c>
    </row>
    <row r="195" spans="1:5" ht="13.2" customHeight="1">
      <c r="A195" s="30" t="s">
        <v>52</v>
      </c>
      <c r="E195" s="32" t="s">
        <v>216</v>
      </c>
    </row>
    <row r="196" spans="5:5" ht="13.2" customHeight="1">
      <c r="E196" s="31" t="s">
        <v>46</v>
      </c>
    </row>
    <row r="197" spans="1:16" ht="13.2" customHeight="1">
      <c r="A197" t="s">
        <v>43</v>
      </c>
      <c s="6" t="s">
        <v>217</v>
      </c>
      <c s="6" t="s">
        <v>218</v>
      </c>
      <c t="s">
        <v>46</v>
      </c>
      <c s="26" t="s">
        <v>219</v>
      </c>
      <c s="27" t="s">
        <v>63</v>
      </c>
      <c s="28">
        <v>2.525</v>
      </c>
      <c s="27">
        <v>0</v>
      </c>
      <c s="27">
        <f>ROUND(G197*H197,6)</f>
      </c>
      <c r="L197" s="29">
        <v>0</v>
      </c>
      <c s="24">
        <f>ROUND(ROUND(L197,2)*ROUND(G197,3),2)</f>
      </c>
      <c s="27" t="s">
        <v>64</v>
      </c>
      <c>
        <f>(M197*21)/100</f>
      </c>
      <c t="s">
        <v>50</v>
      </c>
    </row>
    <row r="198" spans="1:5" ht="13.2" customHeight="1">
      <c r="A198" s="30" t="s">
        <v>51</v>
      </c>
      <c r="E198" s="31" t="s">
        <v>46</v>
      </c>
    </row>
    <row r="199" spans="1:5" ht="13.2" customHeight="1">
      <c r="A199" s="30" t="s">
        <v>52</v>
      </c>
      <c r="E199" s="32" t="s">
        <v>216</v>
      </c>
    </row>
    <row r="200" spans="5:5" ht="13.2" customHeight="1">
      <c r="E200" s="31" t="s">
        <v>46</v>
      </c>
    </row>
    <row r="201" spans="1:16" ht="13.2" customHeight="1">
      <c r="A201" t="s">
        <v>43</v>
      </c>
      <c s="6" t="s">
        <v>220</v>
      </c>
      <c s="6" t="s">
        <v>221</v>
      </c>
      <c t="s">
        <v>46</v>
      </c>
      <c s="26" t="s">
        <v>222</v>
      </c>
      <c s="27" t="s">
        <v>63</v>
      </c>
      <c s="28">
        <v>2.525</v>
      </c>
      <c s="27">
        <v>0</v>
      </c>
      <c s="27">
        <f>ROUND(G201*H201,6)</f>
      </c>
      <c r="L201" s="29">
        <v>0</v>
      </c>
      <c s="24">
        <f>ROUND(ROUND(L201,2)*ROUND(G201,3),2)</f>
      </c>
      <c s="27" t="s">
        <v>64</v>
      </c>
      <c>
        <f>(M201*21)/100</f>
      </c>
      <c t="s">
        <v>50</v>
      </c>
    </row>
    <row r="202" spans="1:5" ht="13.2" customHeight="1">
      <c r="A202" s="30" t="s">
        <v>51</v>
      </c>
      <c r="E202" s="31" t="s">
        <v>46</v>
      </c>
    </row>
    <row r="203" spans="1:5" ht="13.2" customHeight="1">
      <c r="A203" s="30" t="s">
        <v>52</v>
      </c>
      <c r="E203" s="32" t="s">
        <v>46</v>
      </c>
    </row>
    <row r="204" spans="5:5" ht="13.2" customHeight="1">
      <c r="E204" s="31" t="s">
        <v>46</v>
      </c>
    </row>
    <row r="205" spans="1:16" ht="13.2" customHeight="1">
      <c r="A205" t="s">
        <v>43</v>
      </c>
      <c s="6" t="s">
        <v>223</v>
      </c>
      <c s="6" t="s">
        <v>224</v>
      </c>
      <c t="s">
        <v>46</v>
      </c>
      <c s="26" t="s">
        <v>225</v>
      </c>
      <c s="27" t="s">
        <v>63</v>
      </c>
      <c s="28">
        <v>2.525</v>
      </c>
      <c s="27">
        <v>0.008</v>
      </c>
      <c s="27">
        <f>ROUND(G205*H205,6)</f>
      </c>
      <c r="L205" s="29">
        <v>0</v>
      </c>
      <c s="24">
        <f>ROUND(ROUND(L205,2)*ROUND(G205,3),2)</f>
      </c>
      <c s="27" t="s">
        <v>64</v>
      </c>
      <c>
        <f>(M205*21)/100</f>
      </c>
      <c t="s">
        <v>50</v>
      </c>
    </row>
    <row r="206" spans="1:5" ht="13.2" customHeight="1">
      <c r="A206" s="30" t="s">
        <v>51</v>
      </c>
      <c r="E206" s="31" t="s">
        <v>46</v>
      </c>
    </row>
    <row r="207" spans="1:5" ht="13.2" customHeight="1">
      <c r="A207" s="30" t="s">
        <v>52</v>
      </c>
      <c r="E207" s="32" t="s">
        <v>46</v>
      </c>
    </row>
    <row r="208" spans="5:5" ht="13.2" customHeight="1">
      <c r="E208" s="31" t="s">
        <v>46</v>
      </c>
    </row>
    <row r="209" spans="1:16" ht="13.2" customHeight="1">
      <c r="A209" t="s">
        <v>43</v>
      </c>
      <c s="6" t="s">
        <v>226</v>
      </c>
      <c s="6" t="s">
        <v>227</v>
      </c>
      <c t="s">
        <v>46</v>
      </c>
      <c s="26" t="s">
        <v>228</v>
      </c>
      <c s="27" t="s">
        <v>63</v>
      </c>
      <c s="28">
        <v>2.525</v>
      </c>
      <c s="27">
        <v>0</v>
      </c>
      <c s="27">
        <f>ROUND(G209*H209,6)</f>
      </c>
      <c r="L209" s="29">
        <v>0</v>
      </c>
      <c s="24">
        <f>ROUND(ROUND(L209,2)*ROUND(G209,3),2)</f>
      </c>
      <c s="27" t="s">
        <v>64</v>
      </c>
      <c>
        <f>(M209*21)/100</f>
      </c>
      <c t="s">
        <v>50</v>
      </c>
    </row>
    <row r="210" spans="1:5" ht="13.2" customHeight="1">
      <c r="A210" s="30" t="s">
        <v>51</v>
      </c>
      <c r="E210" s="31" t="s">
        <v>46</v>
      </c>
    </row>
    <row r="211" spans="1:5" ht="13.2" customHeight="1">
      <c r="A211" s="30" t="s">
        <v>52</v>
      </c>
      <c r="E211" s="32" t="s">
        <v>46</v>
      </c>
    </row>
    <row r="212" spans="5:5" ht="13.2" customHeight="1">
      <c r="E212" s="31" t="s">
        <v>46</v>
      </c>
    </row>
    <row r="213" spans="1:16" ht="13.2" customHeight="1">
      <c r="A213" t="s">
        <v>43</v>
      </c>
      <c s="6" t="s">
        <v>229</v>
      </c>
      <c s="6" t="s">
        <v>230</v>
      </c>
      <c t="s">
        <v>46</v>
      </c>
      <c s="26" t="s">
        <v>231</v>
      </c>
      <c s="27" t="s">
        <v>78</v>
      </c>
      <c s="28">
        <v>4.57</v>
      </c>
      <c s="27">
        <v>0.00026</v>
      </c>
      <c s="27">
        <f>ROUND(G213*H213,6)</f>
      </c>
      <c r="L213" s="29">
        <v>0</v>
      </c>
      <c s="24">
        <f>ROUND(ROUND(L213,2)*ROUND(G213,3),2)</f>
      </c>
      <c s="27" t="s">
        <v>64</v>
      </c>
      <c>
        <f>(M213*21)/100</f>
      </c>
      <c t="s">
        <v>50</v>
      </c>
    </row>
    <row r="214" spans="1:5" ht="13.2" customHeight="1">
      <c r="A214" s="30" t="s">
        <v>51</v>
      </c>
      <c r="E214" s="31" t="s">
        <v>46</v>
      </c>
    </row>
    <row r="215" spans="1:5" ht="13.2" customHeight="1">
      <c r="A215" s="30" t="s">
        <v>52</v>
      </c>
      <c r="E215" s="32" t="s">
        <v>232</v>
      </c>
    </row>
    <row r="216" spans="5:5" ht="13.2" customHeight="1">
      <c r="E216" s="31" t="s">
        <v>46</v>
      </c>
    </row>
    <row r="217" spans="1:16" ht="13.2" customHeight="1">
      <c r="A217" t="s">
        <v>43</v>
      </c>
      <c s="6" t="s">
        <v>233</v>
      </c>
      <c s="6" t="s">
        <v>234</v>
      </c>
      <c t="s">
        <v>46</v>
      </c>
      <c s="26" t="s">
        <v>235</v>
      </c>
      <c s="27" t="s">
        <v>48</v>
      </c>
      <c s="28">
        <v>0.064</v>
      </c>
      <c s="27">
        <v>0</v>
      </c>
      <c s="27">
        <f>ROUND(G217*H217,6)</f>
      </c>
      <c r="L217" s="29">
        <v>0</v>
      </c>
      <c s="24">
        <f>ROUND(ROUND(L217,2)*ROUND(G217,3),2)</f>
      </c>
      <c s="27" t="s">
        <v>49</v>
      </c>
      <c>
        <f>(M217*21)/100</f>
      </c>
      <c t="s">
        <v>50</v>
      </c>
    </row>
    <row r="218" spans="1:5" ht="13.2" customHeight="1">
      <c r="A218" s="30" t="s">
        <v>51</v>
      </c>
      <c r="E218" s="31" t="s">
        <v>236</v>
      </c>
    </row>
    <row r="219" spans="1:5" ht="13.2" customHeight="1">
      <c r="A219" s="30" t="s">
        <v>52</v>
      </c>
      <c r="E219" s="32" t="s">
        <v>46</v>
      </c>
    </row>
    <row r="220" spans="5:5" ht="13.2" customHeight="1">
      <c r="E220" s="31" t="s">
        <v>46</v>
      </c>
    </row>
    <row r="221" spans="1:16" ht="13.2" customHeight="1">
      <c r="A221" t="s">
        <v>43</v>
      </c>
      <c s="6" t="s">
        <v>237</v>
      </c>
      <c s="6" t="s">
        <v>238</v>
      </c>
      <c t="s">
        <v>46</v>
      </c>
      <c s="26" t="s">
        <v>239</v>
      </c>
      <c s="27" t="s">
        <v>48</v>
      </c>
      <c s="28">
        <v>0.064</v>
      </c>
      <c s="27">
        <v>0</v>
      </c>
      <c s="27">
        <f>ROUND(G221*H221,6)</f>
      </c>
      <c r="L221" s="29">
        <v>0</v>
      </c>
      <c s="24">
        <f>ROUND(ROUND(L221,2)*ROUND(G221,3),2)</f>
      </c>
      <c s="27" t="s">
        <v>49</v>
      </c>
      <c>
        <f>(M221*21)/100</f>
      </c>
      <c t="s">
        <v>50</v>
      </c>
    </row>
    <row r="222" spans="1:5" ht="13.2" customHeight="1">
      <c r="A222" s="30" t="s">
        <v>51</v>
      </c>
      <c r="E222" s="31" t="s">
        <v>240</v>
      </c>
    </row>
    <row r="223" spans="1:5" ht="13.2" customHeight="1">
      <c r="A223" s="30" t="s">
        <v>52</v>
      </c>
      <c r="E223" s="32" t="s">
        <v>46</v>
      </c>
    </row>
    <row r="224" spans="5:5" ht="13.2" customHeight="1">
      <c r="E224" s="31" t="s">
        <v>46</v>
      </c>
    </row>
    <row r="225" spans="1:16" ht="13.2" customHeight="1">
      <c r="A225" t="s">
        <v>43</v>
      </c>
      <c s="6" t="s">
        <v>241</v>
      </c>
      <c s="6" t="s">
        <v>242</v>
      </c>
      <c t="s">
        <v>46</v>
      </c>
      <c s="26" t="s">
        <v>243</v>
      </c>
      <c s="27" t="s">
        <v>48</v>
      </c>
      <c s="28">
        <v>0.064</v>
      </c>
      <c s="27">
        <v>0</v>
      </c>
      <c s="27">
        <f>ROUND(G225*H225,6)</f>
      </c>
      <c r="L225" s="29">
        <v>0</v>
      </c>
      <c s="24">
        <f>ROUND(ROUND(L225,2)*ROUND(G225,3),2)</f>
      </c>
      <c s="27" t="s">
        <v>49</v>
      </c>
      <c>
        <f>(M225*21)/100</f>
      </c>
      <c t="s">
        <v>50</v>
      </c>
    </row>
    <row r="226" spans="1:5" ht="13.2" customHeight="1">
      <c r="A226" s="30" t="s">
        <v>51</v>
      </c>
      <c r="E226" s="31" t="s">
        <v>244</v>
      </c>
    </row>
    <row r="227" spans="1:5" ht="13.2" customHeight="1">
      <c r="A227" s="30" t="s">
        <v>52</v>
      </c>
      <c r="E227" s="32" t="s">
        <v>46</v>
      </c>
    </row>
    <row r="228" spans="5:5" ht="13.2" customHeight="1">
      <c r="E228" s="31" t="s">
        <v>46</v>
      </c>
    </row>
    <row r="229" spans="1:13" ht="13.2" customHeight="1">
      <c r="A229" t="s">
        <v>40</v>
      </c>
      <c r="C229" s="7" t="s">
        <v>245</v>
      </c>
      <c r="E229" s="25" t="s">
        <v>246</v>
      </c>
      <c r="J229" s="24">
        <f>0</f>
      </c>
      <c s="24">
        <f>0</f>
      </c>
      <c s="24">
        <f>0+L230+L234+L238+L242</f>
      </c>
      <c s="24">
        <f>0+M230+M234+M238+M242</f>
      </c>
    </row>
    <row r="230" spans="1:16" ht="13.2" customHeight="1">
      <c r="A230" t="s">
        <v>43</v>
      </c>
      <c s="6" t="s">
        <v>247</v>
      </c>
      <c s="6" t="s">
        <v>248</v>
      </c>
      <c t="s">
        <v>46</v>
      </c>
      <c s="26" t="s">
        <v>249</v>
      </c>
      <c s="27" t="s">
        <v>63</v>
      </c>
      <c s="28">
        <v>60.3</v>
      </c>
      <c s="27">
        <v>0</v>
      </c>
      <c s="27">
        <f>ROUND(G230*H230,6)</f>
      </c>
      <c r="L230" s="29">
        <v>0</v>
      </c>
      <c s="24">
        <f>ROUND(ROUND(L230,2)*ROUND(G230,3),2)</f>
      </c>
      <c s="27" t="s">
        <v>60</v>
      </c>
      <c>
        <f>(M230*21)/100</f>
      </c>
      <c t="s">
        <v>50</v>
      </c>
    </row>
    <row r="231" spans="1:5" ht="13.2" customHeight="1">
      <c r="A231" s="30" t="s">
        <v>51</v>
      </c>
      <c r="E231" s="31" t="s">
        <v>46</v>
      </c>
    </row>
    <row r="232" spans="1:5" ht="13.2" customHeight="1">
      <c r="A232" s="30" t="s">
        <v>52</v>
      </c>
      <c r="E232" s="32" t="s">
        <v>144</v>
      </c>
    </row>
    <row r="233" spans="5:5" ht="13.2" customHeight="1">
      <c r="E233" s="31" t="s">
        <v>46</v>
      </c>
    </row>
    <row r="234" spans="1:16" ht="13.2" customHeight="1">
      <c r="A234" t="s">
        <v>43</v>
      </c>
      <c s="6" t="s">
        <v>250</v>
      </c>
      <c s="6" t="s">
        <v>251</v>
      </c>
      <c t="s">
        <v>46</v>
      </c>
      <c s="26" t="s">
        <v>252</v>
      </c>
      <c s="27" t="s">
        <v>63</v>
      </c>
      <c s="28">
        <v>91.5</v>
      </c>
      <c s="27">
        <v>0.0002</v>
      </c>
      <c s="27">
        <f>ROUND(G234*H234,6)</f>
      </c>
      <c r="L234" s="29">
        <v>0</v>
      </c>
      <c s="24">
        <f>ROUND(ROUND(L234,2)*ROUND(G234,3),2)</f>
      </c>
      <c s="27" t="s">
        <v>64</v>
      </c>
      <c>
        <f>(M234*21)/100</f>
      </c>
      <c t="s">
        <v>50</v>
      </c>
    </row>
    <row r="235" spans="1:5" ht="13.2" customHeight="1">
      <c r="A235" s="30" t="s">
        <v>51</v>
      </c>
      <c r="E235" s="31" t="s">
        <v>46</v>
      </c>
    </row>
    <row r="236" spans="1:5" ht="13.2" customHeight="1">
      <c r="A236" s="30" t="s">
        <v>52</v>
      </c>
      <c r="E236" s="32" t="s">
        <v>253</v>
      </c>
    </row>
    <row r="237" spans="5:5" ht="13.2" customHeight="1">
      <c r="E237" s="31" t="s">
        <v>46</v>
      </c>
    </row>
    <row r="238" spans="1:16" ht="13.2" customHeight="1">
      <c r="A238" t="s">
        <v>43</v>
      </c>
      <c s="6" t="s">
        <v>254</v>
      </c>
      <c s="6" t="s">
        <v>255</v>
      </c>
      <c t="s">
        <v>46</v>
      </c>
      <c s="26" t="s">
        <v>256</v>
      </c>
      <c s="27" t="s">
        <v>63</v>
      </c>
      <c s="28">
        <v>60.3</v>
      </c>
      <c s="27">
        <v>1E-05</v>
      </c>
      <c s="27">
        <f>ROUND(G238*H238,6)</f>
      </c>
      <c r="L238" s="29">
        <v>0</v>
      </c>
      <c s="24">
        <f>ROUND(ROUND(L238,2)*ROUND(G238,3),2)</f>
      </c>
      <c s="27" t="s">
        <v>64</v>
      </c>
      <c>
        <f>(M238*21)/100</f>
      </c>
      <c t="s">
        <v>50</v>
      </c>
    </row>
    <row r="239" spans="1:5" ht="13.2" customHeight="1">
      <c r="A239" s="30" t="s">
        <v>51</v>
      </c>
      <c r="E239" s="31" t="s">
        <v>46</v>
      </c>
    </row>
    <row r="240" spans="1:5" ht="13.2" customHeight="1">
      <c r="A240" s="30" t="s">
        <v>52</v>
      </c>
      <c r="E240" s="32" t="s">
        <v>46</v>
      </c>
    </row>
    <row r="241" spans="5:5" ht="13.2" customHeight="1">
      <c r="E241" s="31" t="s">
        <v>46</v>
      </c>
    </row>
    <row r="242" spans="1:16" ht="13.2" customHeight="1">
      <c r="A242" t="s">
        <v>43</v>
      </c>
      <c s="6" t="s">
        <v>257</v>
      </c>
      <c s="6" t="s">
        <v>258</v>
      </c>
      <c t="s">
        <v>46</v>
      </c>
      <c s="26" t="s">
        <v>259</v>
      </c>
      <c s="27" t="s">
        <v>63</v>
      </c>
      <c s="28">
        <v>91.5</v>
      </c>
      <c s="27">
        <v>0.00026</v>
      </c>
      <c s="27">
        <f>ROUND(G242*H242,6)</f>
      </c>
      <c r="L242" s="29">
        <v>0</v>
      </c>
      <c s="24">
        <f>ROUND(ROUND(L242,2)*ROUND(G242,3),2)</f>
      </c>
      <c s="27" t="s">
        <v>64</v>
      </c>
      <c>
        <f>(M242*21)/100</f>
      </c>
      <c t="s">
        <v>50</v>
      </c>
    </row>
    <row r="243" spans="1:5" ht="13.2" customHeight="1">
      <c r="A243" s="30" t="s">
        <v>51</v>
      </c>
      <c r="E243" s="31" t="s">
        <v>46</v>
      </c>
    </row>
    <row r="244" spans="1:5" ht="13.2" customHeight="1">
      <c r="A244" s="30" t="s">
        <v>52</v>
      </c>
      <c r="E244" s="32" t="s">
        <v>253</v>
      </c>
    </row>
    <row r="245" spans="5:5" ht="13.2" customHeight="1">
      <c r="E245" s="31" t="s">
        <v>46</v>
      </c>
    </row>
    <row r="246" spans="1:13" ht="13.2" customHeight="1">
      <c r="A246" t="s">
        <v>40</v>
      </c>
      <c r="C246" s="7" t="s">
        <v>260</v>
      </c>
      <c r="E246" s="25" t="s">
        <v>261</v>
      </c>
      <c r="J246" s="24">
        <f>0</f>
      </c>
      <c s="24">
        <f>0</f>
      </c>
      <c s="24">
        <f>0+L247+L251+L255+L259+L263</f>
      </c>
      <c s="24">
        <f>0+M247+M251+M255+M259+M263</f>
      </c>
    </row>
    <row r="247" spans="1:16" ht="13.2" customHeight="1">
      <c r="A247" t="s">
        <v>43</v>
      </c>
      <c s="6" t="s">
        <v>262</v>
      </c>
      <c s="6" t="s">
        <v>263</v>
      </c>
      <c t="s">
        <v>46</v>
      </c>
      <c s="26" t="s">
        <v>264</v>
      </c>
      <c s="27" t="s">
        <v>59</v>
      </c>
      <c s="28">
        <v>3</v>
      </c>
      <c s="27">
        <v>0.00085</v>
      </c>
      <c s="27">
        <f>ROUND(G247*H247,6)</f>
      </c>
      <c r="L247" s="29">
        <v>0</v>
      </c>
      <c s="24">
        <f>ROUND(ROUND(L247,2)*ROUND(G247,3),2)</f>
      </c>
      <c s="27" t="s">
        <v>60</v>
      </c>
      <c>
        <f>(M247*21)/100</f>
      </c>
      <c t="s">
        <v>50</v>
      </c>
    </row>
    <row r="248" spans="1:5" ht="13.2" customHeight="1">
      <c r="A248" s="30" t="s">
        <v>51</v>
      </c>
      <c r="E248" s="31" t="s">
        <v>265</v>
      </c>
    </row>
    <row r="249" spans="1:5" ht="13.2" customHeight="1">
      <c r="A249" s="30" t="s">
        <v>52</v>
      </c>
      <c r="E249" s="32" t="s">
        <v>46</v>
      </c>
    </row>
    <row r="250" spans="5:5" ht="13.2" customHeight="1">
      <c r="E250" s="31" t="s">
        <v>46</v>
      </c>
    </row>
    <row r="251" spans="1:16" ht="13.2" customHeight="1">
      <c r="A251" t="s">
        <v>43</v>
      </c>
      <c s="6" t="s">
        <v>266</v>
      </c>
      <c s="6" t="s">
        <v>267</v>
      </c>
      <c t="s">
        <v>46</v>
      </c>
      <c s="26" t="s">
        <v>268</v>
      </c>
      <c s="27" t="s">
        <v>59</v>
      </c>
      <c s="28">
        <v>2</v>
      </c>
      <c s="27">
        <v>0.00085</v>
      </c>
      <c s="27">
        <f>ROUND(G251*H251,6)</f>
      </c>
      <c r="L251" s="29">
        <v>0</v>
      </c>
      <c s="24">
        <f>ROUND(ROUND(L251,2)*ROUND(G251,3),2)</f>
      </c>
      <c s="27" t="s">
        <v>60</v>
      </c>
      <c>
        <f>(M251*21)/100</f>
      </c>
      <c t="s">
        <v>50</v>
      </c>
    </row>
    <row r="252" spans="1:5" ht="13.2" customHeight="1">
      <c r="A252" s="30" t="s">
        <v>51</v>
      </c>
      <c r="E252" s="31" t="s">
        <v>265</v>
      </c>
    </row>
    <row r="253" spans="1:5" ht="13.2" customHeight="1">
      <c r="A253" s="30" t="s">
        <v>52</v>
      </c>
      <c r="E253" s="32" t="s">
        <v>46</v>
      </c>
    </row>
    <row r="254" spans="5:5" ht="13.2" customHeight="1">
      <c r="E254" s="31" t="s">
        <v>46</v>
      </c>
    </row>
    <row r="255" spans="1:16" ht="13.2" customHeight="1">
      <c r="A255" t="s">
        <v>43</v>
      </c>
      <c s="6" t="s">
        <v>269</v>
      </c>
      <c s="6" t="s">
        <v>270</v>
      </c>
      <c t="s">
        <v>46</v>
      </c>
      <c s="26" t="s">
        <v>271</v>
      </c>
      <c s="27" t="s">
        <v>63</v>
      </c>
      <c s="28">
        <v>9.625</v>
      </c>
      <c s="27">
        <v>0</v>
      </c>
      <c s="27">
        <f>ROUND(G255*H255,6)</f>
      </c>
      <c r="L255" s="29">
        <v>0</v>
      </c>
      <c s="24">
        <f>ROUND(ROUND(L255,2)*ROUND(G255,3),2)</f>
      </c>
      <c s="27" t="s">
        <v>60</v>
      </c>
      <c>
        <f>(M255*21)/100</f>
      </c>
      <c t="s">
        <v>50</v>
      </c>
    </row>
    <row r="256" spans="1:5" ht="13.2" customHeight="1">
      <c r="A256" s="30" t="s">
        <v>51</v>
      </c>
      <c r="E256" s="31" t="s">
        <v>272</v>
      </c>
    </row>
    <row r="257" spans="1:5" ht="39.6" customHeight="1">
      <c r="A257" s="30" t="s">
        <v>52</v>
      </c>
      <c r="E257" s="32" t="s">
        <v>273</v>
      </c>
    </row>
    <row r="258" spans="5:5" ht="13.2" customHeight="1">
      <c r="E258" s="31" t="s">
        <v>46</v>
      </c>
    </row>
    <row r="259" spans="1:16" ht="13.2" customHeight="1">
      <c r="A259" t="s">
        <v>43</v>
      </c>
      <c s="6" t="s">
        <v>274</v>
      </c>
      <c s="6" t="s">
        <v>275</v>
      </c>
      <c t="s">
        <v>46</v>
      </c>
      <c s="26" t="s">
        <v>276</v>
      </c>
      <c s="27" t="s">
        <v>48</v>
      </c>
      <c s="28">
        <v>0.004</v>
      </c>
      <c s="27">
        <v>0</v>
      </c>
      <c s="27">
        <f>ROUND(G259*H259,6)</f>
      </c>
      <c r="L259" s="29">
        <v>0</v>
      </c>
      <c s="24">
        <f>ROUND(ROUND(L259,2)*ROUND(G259,3),2)</f>
      </c>
      <c s="27" t="s">
        <v>49</v>
      </c>
      <c>
        <f>(M259*21)/100</f>
      </c>
      <c t="s">
        <v>50</v>
      </c>
    </row>
    <row r="260" spans="1:5" ht="13.2" customHeight="1">
      <c r="A260" s="30" t="s">
        <v>51</v>
      </c>
      <c r="E260" s="31" t="s">
        <v>277</v>
      </c>
    </row>
    <row r="261" spans="1:5" ht="13.2" customHeight="1">
      <c r="A261" s="30" t="s">
        <v>52</v>
      </c>
      <c r="E261" s="32" t="s">
        <v>46</v>
      </c>
    </row>
    <row r="262" spans="5:5" ht="13.2" customHeight="1">
      <c r="E262" s="31" t="s">
        <v>46</v>
      </c>
    </row>
    <row r="263" spans="1:16" ht="13.2" customHeight="1">
      <c r="A263" t="s">
        <v>43</v>
      </c>
      <c s="6" t="s">
        <v>278</v>
      </c>
      <c s="6" t="s">
        <v>279</v>
      </c>
      <c t="s">
        <v>46</v>
      </c>
      <c s="26" t="s">
        <v>280</v>
      </c>
      <c s="27" t="s">
        <v>48</v>
      </c>
      <c s="28">
        <v>0.004</v>
      </c>
      <c s="27">
        <v>0</v>
      </c>
      <c s="27">
        <f>ROUND(G263*H263,6)</f>
      </c>
      <c r="L263" s="29">
        <v>0</v>
      </c>
      <c s="24">
        <f>ROUND(ROUND(L263,2)*ROUND(G263,3),2)</f>
      </c>
      <c s="27" t="s">
        <v>49</v>
      </c>
      <c>
        <f>(M263*21)/100</f>
      </c>
      <c t="s">
        <v>50</v>
      </c>
    </row>
    <row r="264" spans="1:5" ht="13.2" customHeight="1">
      <c r="A264" s="30" t="s">
        <v>51</v>
      </c>
      <c r="E264" s="31" t="s">
        <v>281</v>
      </c>
    </row>
    <row r="265" spans="1:5" ht="13.2" customHeight="1">
      <c r="A265" s="30" t="s">
        <v>52</v>
      </c>
      <c r="E265" s="32" t="s">
        <v>46</v>
      </c>
    </row>
    <row r="266" spans="5:5" ht="13.2" customHeight="1">
      <c r="E266" s="31" t="s">
        <v>46</v>
      </c>
    </row>
    <row r="267" spans="1:13" ht="13.2" customHeight="1">
      <c r="A267" t="s">
        <v>40</v>
      </c>
      <c r="C267" s="7" t="s">
        <v>282</v>
      </c>
      <c r="E267" s="25" t="s">
        <v>283</v>
      </c>
      <c r="J267" s="24">
        <f>0</f>
      </c>
      <c s="24">
        <f>0</f>
      </c>
      <c s="24">
        <f>0+L268+L272+L276+L280+L284+L288+L292</f>
      </c>
      <c s="24">
        <f>0+M268+M272+M276+M280+M284+M288+M292</f>
      </c>
    </row>
    <row r="268" spans="1:16" ht="13.2" customHeight="1">
      <c r="A268" t="s">
        <v>43</v>
      </c>
      <c s="6" t="s">
        <v>54</v>
      </c>
      <c s="6" t="s">
        <v>284</v>
      </c>
      <c t="s">
        <v>46</v>
      </c>
      <c s="26" t="s">
        <v>285</v>
      </c>
      <c s="27" t="s">
        <v>63</v>
      </c>
      <c s="28">
        <v>161.7</v>
      </c>
      <c s="27">
        <v>0.00021</v>
      </c>
      <c s="27">
        <f>ROUND(G268*H268,6)</f>
      </c>
      <c r="L268" s="29">
        <v>0</v>
      </c>
      <c s="24">
        <f>ROUND(ROUND(L268,2)*ROUND(G268,3),2)</f>
      </c>
      <c s="27" t="s">
        <v>64</v>
      </c>
      <c>
        <f>(M268*21)/100</f>
      </c>
      <c t="s">
        <v>50</v>
      </c>
    </row>
    <row r="269" spans="1:5" ht="13.2" customHeight="1">
      <c r="A269" s="30" t="s">
        <v>51</v>
      </c>
      <c r="E269" s="31" t="s">
        <v>46</v>
      </c>
    </row>
    <row r="270" spans="1:5" ht="39.6" customHeight="1">
      <c r="A270" s="30" t="s">
        <v>52</v>
      </c>
      <c r="E270" s="32" t="s">
        <v>286</v>
      </c>
    </row>
    <row r="271" spans="5:5" ht="13.2" customHeight="1">
      <c r="E271" s="31" t="s">
        <v>46</v>
      </c>
    </row>
    <row r="272" spans="1:16" ht="13.2" customHeight="1">
      <c r="A272" t="s">
        <v>43</v>
      </c>
      <c s="6" t="s">
        <v>287</v>
      </c>
      <c s="6" t="s">
        <v>288</v>
      </c>
      <c t="s">
        <v>46</v>
      </c>
      <c s="26" t="s">
        <v>289</v>
      </c>
      <c s="27" t="s">
        <v>63</v>
      </c>
      <c s="28">
        <v>30.239</v>
      </c>
      <c s="27">
        <v>0</v>
      </c>
      <c s="27">
        <f>ROUND(G272*H272,6)</f>
      </c>
      <c r="L272" s="29">
        <v>0</v>
      </c>
      <c s="24">
        <f>ROUND(ROUND(L272,2)*ROUND(G272,3),2)</f>
      </c>
      <c s="27" t="s">
        <v>60</v>
      </c>
      <c>
        <f>(M272*21)/100</f>
      </c>
      <c t="s">
        <v>50</v>
      </c>
    </row>
    <row r="273" spans="1:5" ht="13.2" customHeight="1">
      <c r="A273" s="30" t="s">
        <v>51</v>
      </c>
      <c r="E273" s="31" t="s">
        <v>46</v>
      </c>
    </row>
    <row r="274" spans="1:5" ht="13.2" customHeight="1">
      <c r="A274" s="30" t="s">
        <v>52</v>
      </c>
      <c r="E274" s="32" t="s">
        <v>290</v>
      </c>
    </row>
    <row r="275" spans="5:5" ht="13.2" customHeight="1">
      <c r="E275" s="31" t="s">
        <v>46</v>
      </c>
    </row>
    <row r="276" spans="1:16" ht="13.2" customHeight="1">
      <c r="A276" t="s">
        <v>43</v>
      </c>
      <c s="6" t="s">
        <v>291</v>
      </c>
      <c s="6" t="s">
        <v>292</v>
      </c>
      <c t="s">
        <v>46</v>
      </c>
      <c s="26" t="s">
        <v>293</v>
      </c>
      <c s="27" t="s">
        <v>59</v>
      </c>
      <c s="28">
        <v>4</v>
      </c>
      <c s="27">
        <v>0</v>
      </c>
      <c s="27">
        <f>ROUND(G276*H276,6)</f>
      </c>
      <c r="L276" s="29">
        <v>0</v>
      </c>
      <c s="24">
        <f>ROUND(ROUND(L276,2)*ROUND(G276,3),2)</f>
      </c>
      <c s="27" t="s">
        <v>60</v>
      </c>
      <c>
        <f>(M276*21)/100</f>
      </c>
      <c t="s">
        <v>50</v>
      </c>
    </row>
    <row r="277" spans="1:5" ht="13.2" customHeight="1">
      <c r="A277" s="30" t="s">
        <v>51</v>
      </c>
      <c r="E277" s="31" t="s">
        <v>46</v>
      </c>
    </row>
    <row r="278" spans="1:5" ht="13.2" customHeight="1">
      <c r="A278" s="30" t="s">
        <v>52</v>
      </c>
      <c r="E278" s="32" t="s">
        <v>46</v>
      </c>
    </row>
    <row r="279" spans="5:5" ht="13.2" customHeight="1">
      <c r="E279" s="31" t="s">
        <v>46</v>
      </c>
    </row>
    <row r="280" spans="1:16" ht="13.2" customHeight="1">
      <c r="A280" t="s">
        <v>43</v>
      </c>
      <c s="6" t="s">
        <v>294</v>
      </c>
      <c s="6" t="s">
        <v>295</v>
      </c>
      <c t="s">
        <v>46</v>
      </c>
      <c s="26" t="s">
        <v>296</v>
      </c>
      <c s="27" t="s">
        <v>297</v>
      </c>
      <c s="28">
        <v>6</v>
      </c>
      <c s="27">
        <v>0</v>
      </c>
      <c s="27">
        <f>ROUND(G280*H280,6)</f>
      </c>
      <c r="L280" s="29">
        <v>0</v>
      </c>
      <c s="24">
        <f>ROUND(ROUND(L280,2)*ROUND(G280,3),2)</f>
      </c>
      <c s="27" t="s">
        <v>60</v>
      </c>
      <c>
        <f>(M280*21)/100</f>
      </c>
      <c t="s">
        <v>50</v>
      </c>
    </row>
    <row r="281" spans="1:5" ht="13.2" customHeight="1">
      <c r="A281" s="30" t="s">
        <v>51</v>
      </c>
      <c r="E281" s="31" t="s">
        <v>46</v>
      </c>
    </row>
    <row r="282" spans="1:5" ht="13.2" customHeight="1">
      <c r="A282" s="30" t="s">
        <v>52</v>
      </c>
      <c r="E282" s="32" t="s">
        <v>46</v>
      </c>
    </row>
    <row r="283" spans="5:5" ht="13.2" customHeight="1">
      <c r="E283" s="31" t="s">
        <v>46</v>
      </c>
    </row>
    <row r="284" spans="1:16" ht="13.2" customHeight="1">
      <c r="A284" t="s">
        <v>43</v>
      </c>
      <c s="6" t="s">
        <v>298</v>
      </c>
      <c s="6" t="s">
        <v>299</v>
      </c>
      <c t="s">
        <v>46</v>
      </c>
      <c s="26" t="s">
        <v>300</v>
      </c>
      <c s="27" t="s">
        <v>78</v>
      </c>
      <c s="28">
        <v>65</v>
      </c>
      <c s="27">
        <v>0</v>
      </c>
      <c s="27">
        <f>ROUND(G284*H284,6)</f>
      </c>
      <c r="L284" s="29">
        <v>0</v>
      </c>
      <c s="24">
        <f>ROUND(ROUND(L284,2)*ROUND(G284,3),2)</f>
      </c>
      <c s="27" t="s">
        <v>60</v>
      </c>
      <c>
        <f>(M284*21)/100</f>
      </c>
      <c t="s">
        <v>50</v>
      </c>
    </row>
    <row r="285" spans="1:5" ht="13.2" customHeight="1">
      <c r="A285" s="30" t="s">
        <v>51</v>
      </c>
      <c r="E285" s="31" t="s">
        <v>46</v>
      </c>
    </row>
    <row r="286" spans="1:5" ht="13.2" customHeight="1">
      <c r="A286" s="30" t="s">
        <v>52</v>
      </c>
      <c r="E286" s="32" t="s">
        <v>46</v>
      </c>
    </row>
    <row r="287" spans="5:5" ht="13.2" customHeight="1">
      <c r="E287" s="31" t="s">
        <v>46</v>
      </c>
    </row>
    <row r="288" spans="1:16" ht="13.2" customHeight="1">
      <c r="A288" t="s">
        <v>43</v>
      </c>
      <c s="6" t="s">
        <v>282</v>
      </c>
      <c s="6" t="s">
        <v>301</v>
      </c>
      <c t="s">
        <v>46</v>
      </c>
      <c s="26" t="s">
        <v>302</v>
      </c>
      <c s="27" t="s">
        <v>59</v>
      </c>
      <c s="28">
        <v>2</v>
      </c>
      <c s="27">
        <v>0</v>
      </c>
      <c s="27">
        <f>ROUND(G288*H288,6)</f>
      </c>
      <c r="L288" s="29">
        <v>0</v>
      </c>
      <c s="24">
        <f>ROUND(ROUND(L288,2)*ROUND(G288,3),2)</f>
      </c>
      <c s="27" t="s">
        <v>60</v>
      </c>
      <c>
        <f>(M288*21)/100</f>
      </c>
      <c t="s">
        <v>50</v>
      </c>
    </row>
    <row r="289" spans="1:5" ht="13.2" customHeight="1">
      <c r="A289" s="30" t="s">
        <v>51</v>
      </c>
      <c r="E289" s="31" t="s">
        <v>46</v>
      </c>
    </row>
    <row r="290" spans="1:5" ht="13.2" customHeight="1">
      <c r="A290" s="30" t="s">
        <v>52</v>
      </c>
      <c r="E290" s="32" t="s">
        <v>46</v>
      </c>
    </row>
    <row r="291" spans="5:5" ht="13.2" customHeight="1">
      <c r="E291" s="31" t="s">
        <v>46</v>
      </c>
    </row>
    <row r="292" spans="1:16" ht="13.2" customHeight="1">
      <c r="A292" t="s">
        <v>43</v>
      </c>
      <c s="6" t="s">
        <v>303</v>
      </c>
      <c s="6" t="s">
        <v>304</v>
      </c>
      <c t="s">
        <v>46</v>
      </c>
      <c s="26" t="s">
        <v>305</v>
      </c>
      <c s="27" t="s">
        <v>78</v>
      </c>
      <c s="28">
        <v>65</v>
      </c>
      <c s="27">
        <v>0</v>
      </c>
      <c s="27">
        <f>ROUND(G292*H292,6)</f>
      </c>
      <c r="L292" s="29">
        <v>0</v>
      </c>
      <c s="24">
        <f>ROUND(ROUND(L292,2)*ROUND(G292,3),2)</f>
      </c>
      <c s="27" t="s">
        <v>64</v>
      </c>
      <c>
        <f>(M292*21)/100</f>
      </c>
      <c t="s">
        <v>50</v>
      </c>
    </row>
    <row r="293" spans="1:5" ht="13.2" customHeight="1">
      <c r="A293" s="30" t="s">
        <v>51</v>
      </c>
      <c r="E293" s="31" t="s">
        <v>46</v>
      </c>
    </row>
    <row r="294" spans="1:5" ht="13.2" customHeight="1">
      <c r="A294" s="30" t="s">
        <v>52</v>
      </c>
      <c r="E294" s="32" t="s">
        <v>46</v>
      </c>
    </row>
    <row r="295" spans="5:5" ht="13.2" customHeight="1">
      <c r="E295" s="31" t="s">
        <v>46</v>
      </c>
    </row>
    <row r="296" spans="1:13" ht="13.2" customHeight="1">
      <c r="A296" t="s">
        <v>40</v>
      </c>
      <c r="C296" s="7" t="s">
        <v>306</v>
      </c>
      <c r="E296" s="25" t="s">
        <v>307</v>
      </c>
      <c r="J296" s="24">
        <f>0</f>
      </c>
      <c s="24">
        <f>0</f>
      </c>
      <c s="24">
        <f>0+L297+L301+L305+L309+L313</f>
      </c>
      <c s="24">
        <f>0+M297+M301+M305+M309+M313</f>
      </c>
    </row>
    <row r="297" spans="1:16" ht="13.2" customHeight="1">
      <c r="A297" t="s">
        <v>43</v>
      </c>
      <c s="6" t="s">
        <v>308</v>
      </c>
      <c s="6" t="s">
        <v>309</v>
      </c>
      <c t="s">
        <v>46</v>
      </c>
      <c s="26" t="s">
        <v>310</v>
      </c>
      <c s="27" t="s">
        <v>48</v>
      </c>
      <c s="28">
        <v>3.815</v>
      </c>
      <c s="27">
        <v>0</v>
      </c>
      <c s="27">
        <f>ROUND(G297*H297,6)</f>
      </c>
      <c r="L297" s="29">
        <v>0</v>
      </c>
      <c s="24">
        <f>ROUND(ROUND(L297,2)*ROUND(G297,3),2)</f>
      </c>
      <c s="27" t="s">
        <v>64</v>
      </c>
      <c>
        <f>(M297*21)/100</f>
      </c>
      <c t="s">
        <v>50</v>
      </c>
    </row>
    <row r="298" spans="1:5" ht="13.2" customHeight="1">
      <c r="A298" s="30" t="s">
        <v>51</v>
      </c>
      <c r="E298" s="31" t="s">
        <v>46</v>
      </c>
    </row>
    <row r="299" spans="1:5" ht="13.2" customHeight="1">
      <c r="A299" s="30" t="s">
        <v>52</v>
      </c>
      <c r="E299" s="32" t="s">
        <v>46</v>
      </c>
    </row>
    <row r="300" spans="5:5" ht="13.2" customHeight="1">
      <c r="E300" s="31" t="s">
        <v>46</v>
      </c>
    </row>
    <row r="301" spans="1:16" ht="13.2" customHeight="1">
      <c r="A301" t="s">
        <v>43</v>
      </c>
      <c s="6" t="s">
        <v>311</v>
      </c>
      <c s="6" t="s">
        <v>312</v>
      </c>
      <c t="s">
        <v>46</v>
      </c>
      <c s="26" t="s">
        <v>313</v>
      </c>
      <c s="27" t="s">
        <v>48</v>
      </c>
      <c s="28">
        <v>15.155</v>
      </c>
      <c s="27">
        <v>0</v>
      </c>
      <c s="27">
        <f>ROUND(G301*H301,6)</f>
      </c>
      <c r="L301" s="29">
        <v>0</v>
      </c>
      <c s="24">
        <f>ROUND(ROUND(L301,2)*ROUND(G301,3),2)</f>
      </c>
      <c s="27" t="s">
        <v>64</v>
      </c>
      <c>
        <f>(M301*21)/100</f>
      </c>
      <c t="s">
        <v>50</v>
      </c>
    </row>
    <row r="302" spans="1:5" ht="13.2" customHeight="1">
      <c r="A302" s="30" t="s">
        <v>51</v>
      </c>
      <c r="E302" s="31" t="s">
        <v>46</v>
      </c>
    </row>
    <row r="303" spans="1:5" ht="13.2" customHeight="1">
      <c r="A303" s="30" t="s">
        <v>52</v>
      </c>
      <c r="E303" s="32" t="s">
        <v>314</v>
      </c>
    </row>
    <row r="304" spans="5:5" ht="13.2" customHeight="1">
      <c r="E304" s="31" t="s">
        <v>46</v>
      </c>
    </row>
    <row r="305" spans="1:16" ht="13.2" customHeight="1">
      <c r="A305" t="s">
        <v>43</v>
      </c>
      <c s="6" t="s">
        <v>315</v>
      </c>
      <c s="6" t="s">
        <v>316</v>
      </c>
      <c t="s">
        <v>46</v>
      </c>
      <c s="26" t="s">
        <v>317</v>
      </c>
      <c s="27" t="s">
        <v>48</v>
      </c>
      <c s="28">
        <v>3.815</v>
      </c>
      <c s="27">
        <v>0</v>
      </c>
      <c s="27">
        <f>ROUND(G305*H305,6)</f>
      </c>
      <c r="L305" s="29">
        <v>0</v>
      </c>
      <c s="24">
        <f>ROUND(ROUND(L305,2)*ROUND(G305,3),2)</f>
      </c>
      <c s="27" t="s">
        <v>64</v>
      </c>
      <c>
        <f>(M305*21)/100</f>
      </c>
      <c t="s">
        <v>50</v>
      </c>
    </row>
    <row r="306" spans="1:5" ht="13.2" customHeight="1">
      <c r="A306" s="30" t="s">
        <v>51</v>
      </c>
      <c r="E306" s="31" t="s">
        <v>46</v>
      </c>
    </row>
    <row r="307" spans="1:5" ht="13.2" customHeight="1">
      <c r="A307" s="30" t="s">
        <v>52</v>
      </c>
      <c r="E307" s="32" t="s">
        <v>46</v>
      </c>
    </row>
    <row r="308" spans="5:5" ht="13.2" customHeight="1">
      <c r="E308" s="31" t="s">
        <v>46</v>
      </c>
    </row>
    <row r="309" spans="1:16" ht="13.2" customHeight="1">
      <c r="A309" t="s">
        <v>43</v>
      </c>
      <c s="6" t="s">
        <v>318</v>
      </c>
      <c s="6" t="s">
        <v>319</v>
      </c>
      <c t="s">
        <v>46</v>
      </c>
      <c s="26" t="s">
        <v>320</v>
      </c>
      <c s="27" t="s">
        <v>48</v>
      </c>
      <c s="28">
        <v>24.248</v>
      </c>
      <c s="27">
        <v>0</v>
      </c>
      <c s="27">
        <f>ROUND(G309*H309,6)</f>
      </c>
      <c r="L309" s="29">
        <v>0</v>
      </c>
      <c s="24">
        <f>ROUND(ROUND(L309,2)*ROUND(G309,3),2)</f>
      </c>
      <c s="27" t="s">
        <v>64</v>
      </c>
      <c>
        <f>(M309*21)/100</f>
      </c>
      <c t="s">
        <v>50</v>
      </c>
    </row>
    <row r="310" spans="1:5" ht="13.2" customHeight="1">
      <c r="A310" s="30" t="s">
        <v>51</v>
      </c>
      <c r="E310" s="31" t="s">
        <v>46</v>
      </c>
    </row>
    <row r="311" spans="1:5" ht="13.2" customHeight="1">
      <c r="A311" s="30" t="s">
        <v>52</v>
      </c>
      <c r="E311" s="32" t="s">
        <v>321</v>
      </c>
    </row>
    <row r="312" spans="5:5" ht="13.2" customHeight="1">
      <c r="E312" s="31" t="s">
        <v>46</v>
      </c>
    </row>
    <row r="313" spans="1:16" ht="13.2" customHeight="1">
      <c r="A313" t="s">
        <v>43</v>
      </c>
      <c s="6" t="s">
        <v>322</v>
      </c>
      <c s="6" t="s">
        <v>323</v>
      </c>
      <c t="s">
        <v>46</v>
      </c>
      <c s="26" t="s">
        <v>324</v>
      </c>
      <c s="27" t="s">
        <v>48</v>
      </c>
      <c s="28">
        <v>3.815</v>
      </c>
      <c s="27">
        <v>0</v>
      </c>
      <c s="27">
        <f>ROUND(G313*H313,6)</f>
      </c>
      <c r="L313" s="29">
        <v>0</v>
      </c>
      <c s="24">
        <f>ROUND(ROUND(L313,2)*ROUND(G313,3),2)</f>
      </c>
      <c s="27" t="s">
        <v>64</v>
      </c>
      <c>
        <f>(M313*21)/100</f>
      </c>
      <c t="s">
        <v>50</v>
      </c>
    </row>
    <row r="314" spans="1:5" ht="13.2" customHeight="1">
      <c r="A314" s="30" t="s">
        <v>51</v>
      </c>
      <c r="E314" s="31" t="s">
        <v>46</v>
      </c>
    </row>
    <row r="315" spans="1:5" ht="13.2" customHeight="1">
      <c r="A315" s="30" t="s">
        <v>52</v>
      </c>
      <c r="E315" s="32" t="s">
        <v>46</v>
      </c>
    </row>
    <row r="316" spans="5:5" ht="13.2" customHeight="1">
      <c r="E316" s="31" t="s">
        <v>46</v>
      </c>
    </row>
    <row r="317" spans="1:13" ht="13.2" customHeight="1">
      <c r="A317" t="s">
        <v>40</v>
      </c>
      <c r="C317" s="7" t="s">
        <v>325</v>
      </c>
      <c r="E317" s="25" t="s">
        <v>326</v>
      </c>
      <c r="J317" s="24">
        <f>0</f>
      </c>
      <c s="24">
        <f>0</f>
      </c>
      <c s="24">
        <f>0+L318+L322</f>
      </c>
      <c s="24">
        <f>0+M318+M322</f>
      </c>
    </row>
    <row r="318" spans="1:16" ht="13.2" customHeight="1">
      <c r="A318" t="s">
        <v>43</v>
      </c>
      <c s="6" t="s">
        <v>327</v>
      </c>
      <c s="6" t="s">
        <v>328</v>
      </c>
      <c t="s">
        <v>46</v>
      </c>
      <c s="26" t="s">
        <v>329</v>
      </c>
      <c s="27" t="s">
        <v>48</v>
      </c>
      <c s="28">
        <v>3.533</v>
      </c>
      <c s="27">
        <v>0</v>
      </c>
      <c s="27">
        <f>ROUND(G318*H318,6)</f>
      </c>
      <c r="L318" s="29">
        <v>0</v>
      </c>
      <c s="24">
        <f>ROUND(ROUND(L318,2)*ROUND(G318,3),2)</f>
      </c>
      <c s="27" t="s">
        <v>49</v>
      </c>
      <c>
        <f>(M318*21)/100</f>
      </c>
      <c t="s">
        <v>50</v>
      </c>
    </row>
    <row r="319" spans="1:5" ht="13.2" customHeight="1">
      <c r="A319" s="30" t="s">
        <v>51</v>
      </c>
      <c r="E319" s="31" t="s">
        <v>330</v>
      </c>
    </row>
    <row r="320" spans="1:5" ht="13.2" customHeight="1">
      <c r="A320" s="30" t="s">
        <v>52</v>
      </c>
      <c r="E320" s="32" t="s">
        <v>46</v>
      </c>
    </row>
    <row r="321" spans="5:5" ht="13.2" customHeight="1">
      <c r="E321" s="31" t="s">
        <v>46</v>
      </c>
    </row>
    <row r="322" spans="1:16" ht="13.2" customHeight="1">
      <c r="A322" t="s">
        <v>43</v>
      </c>
      <c s="6" t="s">
        <v>331</v>
      </c>
      <c s="6" t="s">
        <v>332</v>
      </c>
      <c t="s">
        <v>46</v>
      </c>
      <c s="26" t="s">
        <v>333</v>
      </c>
      <c s="27" t="s">
        <v>48</v>
      </c>
      <c s="28">
        <v>3.533</v>
      </c>
      <c s="27">
        <v>0</v>
      </c>
      <c s="27">
        <f>ROUND(G322*H322,6)</f>
      </c>
      <c r="L322" s="29">
        <v>0</v>
      </c>
      <c s="24">
        <f>ROUND(ROUND(L322,2)*ROUND(G322,3),2)</f>
      </c>
      <c s="27" t="s">
        <v>49</v>
      </c>
      <c>
        <f>(M322*21)/100</f>
      </c>
      <c t="s">
        <v>50</v>
      </c>
    </row>
    <row r="323" spans="1:5" ht="13.2" customHeight="1">
      <c r="A323" s="30" t="s">
        <v>51</v>
      </c>
      <c r="E323" s="31" t="s">
        <v>334</v>
      </c>
    </row>
    <row r="324" spans="1:5" ht="13.2" customHeight="1">
      <c r="A324" s="30" t="s">
        <v>52</v>
      </c>
      <c r="E324" s="32" t="s">
        <v>46</v>
      </c>
    </row>
    <row r="325" spans="5:5" ht="13.2" customHeight="1">
      <c r="E325" s="31" t="s">
        <v>46</v>
      </c>
    </row>
    <row r="326" spans="1:13" ht="13.2" customHeight="1">
      <c r="A326" t="s">
        <v>40</v>
      </c>
      <c r="C326" s="7" t="s">
        <v>335</v>
      </c>
      <c r="E326" s="25" t="s">
        <v>336</v>
      </c>
      <c r="J326" s="24">
        <f>0</f>
      </c>
      <c s="24">
        <f>0</f>
      </c>
      <c s="24">
        <f>0+L327+L331+L335+L339</f>
      </c>
      <c s="24">
        <f>0+M327+M331+M335+M339</f>
      </c>
    </row>
    <row r="327" spans="1:16" ht="13.2" customHeight="1">
      <c r="A327" t="s">
        <v>43</v>
      </c>
      <c s="6" t="s">
        <v>337</v>
      </c>
      <c s="6" t="s">
        <v>338</v>
      </c>
      <c t="s">
        <v>46</v>
      </c>
      <c s="26" t="s">
        <v>339</v>
      </c>
      <c s="27" t="s">
        <v>163</v>
      </c>
      <c s="28">
        <v>1</v>
      </c>
      <c s="27">
        <v>0</v>
      </c>
      <c s="27">
        <f>ROUND(G327*H327,6)</f>
      </c>
      <c r="L327" s="29">
        <v>0</v>
      </c>
      <c s="24">
        <f>ROUND(ROUND(L327,2)*ROUND(G327,3),2)</f>
      </c>
      <c s="27" t="s">
        <v>64</v>
      </c>
      <c>
        <f>(M327*21)/100</f>
      </c>
      <c t="s">
        <v>50</v>
      </c>
    </row>
    <row r="328" spans="1:5" ht="13.2" customHeight="1">
      <c r="A328" s="30" t="s">
        <v>51</v>
      </c>
      <c r="E328" s="31" t="s">
        <v>46</v>
      </c>
    </row>
    <row r="329" spans="1:5" ht="13.2" customHeight="1">
      <c r="A329" s="30" t="s">
        <v>52</v>
      </c>
      <c r="E329" s="32" t="s">
        <v>46</v>
      </c>
    </row>
    <row r="330" spans="5:5" ht="13.2" customHeight="1">
      <c r="E330" s="31" t="s">
        <v>46</v>
      </c>
    </row>
    <row r="331" spans="1:16" ht="13.2" customHeight="1">
      <c r="A331" t="s">
        <v>43</v>
      </c>
      <c s="6" t="s">
        <v>340</v>
      </c>
      <c s="6" t="s">
        <v>341</v>
      </c>
      <c t="s">
        <v>46</v>
      </c>
      <c s="26" t="s">
        <v>342</v>
      </c>
      <c s="27" t="s">
        <v>343</v>
      </c>
      <c s="28">
        <v>7</v>
      </c>
      <c s="27">
        <v>1E-05</v>
      </c>
      <c s="27">
        <f>ROUND(G331*H331,6)</f>
      </c>
      <c r="L331" s="29">
        <v>0</v>
      </c>
      <c s="24">
        <f>ROUND(ROUND(L331,2)*ROUND(G331,3),2)</f>
      </c>
      <c s="27" t="s">
        <v>60</v>
      </c>
      <c>
        <f>(M331*21)/100</f>
      </c>
      <c t="s">
        <v>50</v>
      </c>
    </row>
    <row r="332" spans="1:5" ht="13.2" customHeight="1">
      <c r="A332" s="30" t="s">
        <v>51</v>
      </c>
      <c r="E332" s="31" t="s">
        <v>46</v>
      </c>
    </row>
    <row r="333" spans="1:5" ht="13.2" customHeight="1">
      <c r="A333" s="30" t="s">
        <v>52</v>
      </c>
      <c r="E333" s="32" t="s">
        <v>46</v>
      </c>
    </row>
    <row r="334" spans="5:5" ht="13.2" customHeight="1">
      <c r="E334" s="31" t="s">
        <v>46</v>
      </c>
    </row>
    <row r="335" spans="1:16" ht="13.2" customHeight="1">
      <c r="A335" t="s">
        <v>43</v>
      </c>
      <c s="6" t="s">
        <v>344</v>
      </c>
      <c s="6" t="s">
        <v>345</v>
      </c>
      <c t="s">
        <v>46</v>
      </c>
      <c s="26" t="s">
        <v>346</v>
      </c>
      <c s="27" t="s">
        <v>343</v>
      </c>
      <c s="28">
        <v>8</v>
      </c>
      <c s="27">
        <v>1E-05</v>
      </c>
      <c s="27">
        <f>ROUND(G335*H335,6)</f>
      </c>
      <c r="L335" s="29">
        <v>0</v>
      </c>
      <c s="24">
        <f>ROUND(ROUND(L335,2)*ROUND(G335,3),2)</f>
      </c>
      <c s="27" t="s">
        <v>60</v>
      </c>
      <c>
        <f>(M335*21)/100</f>
      </c>
      <c t="s">
        <v>50</v>
      </c>
    </row>
    <row r="336" spans="1:5" ht="13.2" customHeight="1">
      <c r="A336" s="30" t="s">
        <v>51</v>
      </c>
      <c r="E336" s="31" t="s">
        <v>46</v>
      </c>
    </row>
    <row r="337" spans="1:5" ht="13.2" customHeight="1">
      <c r="A337" s="30" t="s">
        <v>52</v>
      </c>
      <c r="E337" s="32" t="s">
        <v>46</v>
      </c>
    </row>
    <row r="338" spans="5:5" ht="13.2" customHeight="1">
      <c r="E338" s="31" t="s">
        <v>46</v>
      </c>
    </row>
    <row r="339" spans="1:16" ht="13.2" customHeight="1">
      <c r="A339" t="s">
        <v>43</v>
      </c>
      <c s="6" t="s">
        <v>347</v>
      </c>
      <c s="6" t="s">
        <v>348</v>
      </c>
      <c t="s">
        <v>46</v>
      </c>
      <c s="26" t="s">
        <v>349</v>
      </c>
      <c s="27" t="s">
        <v>350</v>
      </c>
      <c s="28">
        <v>5</v>
      </c>
      <c s="27">
        <v>1E-05</v>
      </c>
      <c s="27">
        <f>ROUND(G339*H339,6)</f>
      </c>
      <c r="L339" s="29">
        <v>0</v>
      </c>
      <c s="24">
        <f>ROUND(ROUND(L339,2)*ROUND(G339,3),2)</f>
      </c>
      <c s="27" t="s">
        <v>60</v>
      </c>
      <c>
        <f>(M339*21)/100</f>
      </c>
      <c t="s">
        <v>50</v>
      </c>
    </row>
    <row r="340" spans="1:5" ht="13.2" customHeight="1">
      <c r="A340" s="30" t="s">
        <v>51</v>
      </c>
      <c r="E340" s="31" t="s">
        <v>46</v>
      </c>
    </row>
    <row r="341" spans="1:5" ht="13.2" customHeight="1">
      <c r="A341" s="30" t="s">
        <v>52</v>
      </c>
      <c r="E341" s="32" t="s">
        <v>46</v>
      </c>
    </row>
    <row r="342" spans="5:5" ht="13.2" customHeight="1">
      <c r="E342" s="31" t="s">
        <v>46</v>
      </c>
    </row>
    <row r="343" spans="1:13" ht="13.2" customHeight="1">
      <c r="A343" t="s">
        <v>37</v>
      </c>
      <c r="C343" s="7" t="s">
        <v>351</v>
      </c>
      <c r="E343" s="25" t="s">
        <v>352</v>
      </c>
      <c r="J343" s="24">
        <f>0+J344</f>
      </c>
      <c s="24">
        <f>0+K344</f>
      </c>
      <c s="24">
        <f>0+L344</f>
      </c>
      <c s="24">
        <f>0+M344</f>
      </c>
    </row>
    <row r="344" spans="1:13" ht="13.2" customHeight="1">
      <c r="A344" t="s">
        <v>40</v>
      </c>
      <c r="C344" s="7" t="s">
        <v>353</v>
      </c>
      <c r="E344" s="25" t="s">
        <v>354</v>
      </c>
      <c r="J344" s="24">
        <f>0</f>
      </c>
      <c s="24">
        <f>0</f>
      </c>
      <c s="24">
        <f>0+L345</f>
      </c>
      <c s="24">
        <f>0+M345</f>
      </c>
    </row>
    <row r="345" spans="1:16" ht="13.2" customHeight="1">
      <c r="A345" t="s">
        <v>43</v>
      </c>
      <c s="6" t="s">
        <v>44</v>
      </c>
      <c s="6" t="s">
        <v>355</v>
      </c>
      <c t="s">
        <v>46</v>
      </c>
      <c s="26" t="s">
        <v>356</v>
      </c>
      <c s="27" t="s">
        <v>357</v>
      </c>
      <c s="28">
        <v>1</v>
      </c>
      <c s="27">
        <v>0</v>
      </c>
      <c s="27">
        <f>ROUND(G345*H345,6)</f>
      </c>
      <c r="L345" s="29">
        <v>0</v>
      </c>
      <c s="24">
        <f>ROUND(ROUND(L345,2)*ROUND(G345,3),2)</f>
      </c>
      <c s="27" t="s">
        <v>60</v>
      </c>
      <c>
        <f>(M345*21)/100</f>
      </c>
      <c t="s">
        <v>50</v>
      </c>
    </row>
    <row r="346" spans="1:5" ht="13.2" customHeight="1">
      <c r="A346" s="30" t="s">
        <v>51</v>
      </c>
      <c r="E346" s="31" t="s">
        <v>46</v>
      </c>
    </row>
    <row r="347" spans="1:5" ht="13.2" customHeight="1">
      <c r="A347" s="30" t="s">
        <v>52</v>
      </c>
      <c r="E347" s="32" t="s">
        <v>46</v>
      </c>
    </row>
    <row r="348" spans="5:5" ht="13.2" customHeight="1">
      <c r="E348" s="31" t="s">
        <v>46</v>
      </c>
    </row>
    <row r="349" spans="1:13" ht="13.2" customHeight="1">
      <c r="A349" t="s">
        <v>37</v>
      </c>
      <c r="C349" s="7" t="s">
        <v>358</v>
      </c>
      <c r="E349" s="25" t="s">
        <v>359</v>
      </c>
      <c r="J349" s="24">
        <f>0+J350</f>
      </c>
      <c s="24">
        <f>0+K350</f>
      </c>
      <c s="24">
        <f>0+L350</f>
      </c>
      <c s="24">
        <f>0+M350</f>
      </c>
    </row>
    <row r="350" spans="1:13" ht="13.2" customHeight="1">
      <c r="A350" t="s">
        <v>40</v>
      </c>
      <c r="C350" s="7" t="s">
        <v>145</v>
      </c>
      <c r="E350" s="25" t="s">
        <v>146</v>
      </c>
      <c r="J350" s="24">
        <f>0</f>
      </c>
      <c s="24">
        <f>0</f>
      </c>
      <c s="24">
        <f>0+L351+L355+L359+L363+L367+L371+L375+L379+L383+L387+L391</f>
      </c>
      <c s="24">
        <f>0+M351+M355+M359+M363+M367+M371+M375+M379+M383+M387+M391</f>
      </c>
    </row>
    <row r="351" spans="1:16" ht="13.2" customHeight="1">
      <c r="A351" t="s">
        <v>43</v>
      </c>
      <c s="6" t="s">
        <v>44</v>
      </c>
      <c s="6" t="s">
        <v>360</v>
      </c>
      <c t="s">
        <v>46</v>
      </c>
      <c s="26" t="s">
        <v>361</v>
      </c>
      <c s="27" t="s">
        <v>357</v>
      </c>
      <c s="28">
        <v>1</v>
      </c>
      <c s="27">
        <v>0</v>
      </c>
      <c s="27">
        <f>ROUND(G351*H351,6)</f>
      </c>
      <c r="L351" s="29">
        <v>0</v>
      </c>
      <c s="24">
        <f>ROUND(ROUND(L351,2)*ROUND(G351,3),2)</f>
      </c>
      <c s="27" t="s">
        <v>60</v>
      </c>
      <c>
        <f>(M351*21)/100</f>
      </c>
      <c t="s">
        <v>50</v>
      </c>
    </row>
    <row r="352" spans="1:5" ht="13.2" customHeight="1">
      <c r="A352" s="30" t="s">
        <v>51</v>
      </c>
      <c r="E352" s="31" t="s">
        <v>46</v>
      </c>
    </row>
    <row r="353" spans="1:5" ht="13.2" customHeight="1">
      <c r="A353" s="30" t="s">
        <v>52</v>
      </c>
      <c r="E353" s="32" t="s">
        <v>46</v>
      </c>
    </row>
    <row r="354" spans="5:5" ht="13.2" customHeight="1">
      <c r="E354" s="31" t="s">
        <v>46</v>
      </c>
    </row>
    <row r="355" spans="1:16" ht="13.2" customHeight="1">
      <c r="A355" t="s">
        <v>43</v>
      </c>
      <c s="6" t="s">
        <v>294</v>
      </c>
      <c s="6" t="s">
        <v>362</v>
      </c>
      <c t="s">
        <v>46</v>
      </c>
      <c s="26" t="s">
        <v>349</v>
      </c>
      <c s="27" t="s">
        <v>350</v>
      </c>
      <c s="28">
        <v>1957</v>
      </c>
      <c s="27">
        <v>0</v>
      </c>
      <c s="27">
        <f>ROUND(G355*H355,6)</f>
      </c>
      <c r="L355" s="29">
        <v>0</v>
      </c>
      <c s="24">
        <f>ROUND(ROUND(L355,2)*ROUND(G355,3),2)</f>
      </c>
      <c s="27" t="s">
        <v>60</v>
      </c>
      <c>
        <f>(M355*21)/100</f>
      </c>
      <c t="s">
        <v>50</v>
      </c>
    </row>
    <row r="356" spans="1:5" ht="13.2" customHeight="1">
      <c r="A356" s="30" t="s">
        <v>51</v>
      </c>
      <c r="E356" s="31" t="s">
        <v>46</v>
      </c>
    </row>
    <row r="357" spans="1:5" ht="13.2" customHeight="1">
      <c r="A357" s="30" t="s">
        <v>52</v>
      </c>
      <c r="E357" s="32" t="s">
        <v>46</v>
      </c>
    </row>
    <row r="358" spans="5:5" ht="13.2" customHeight="1">
      <c r="E358" s="31" t="s">
        <v>46</v>
      </c>
    </row>
    <row r="359" spans="1:16" ht="13.2" customHeight="1">
      <c r="A359" t="s">
        <v>43</v>
      </c>
      <c s="6" t="s">
        <v>303</v>
      </c>
      <c s="6" t="s">
        <v>363</v>
      </c>
      <c t="s">
        <v>46</v>
      </c>
      <c s="26" t="s">
        <v>364</v>
      </c>
      <c s="27" t="s">
        <v>350</v>
      </c>
      <c s="28">
        <v>1957</v>
      </c>
      <c s="27">
        <v>0</v>
      </c>
      <c s="27">
        <f>ROUND(G359*H359,6)</f>
      </c>
      <c r="L359" s="29">
        <v>0</v>
      </c>
      <c s="24">
        <f>ROUND(ROUND(L359,2)*ROUND(G359,3),2)</f>
      </c>
      <c s="27" t="s">
        <v>49</v>
      </c>
      <c>
        <f>(M359*21)/100</f>
      </c>
      <c t="s">
        <v>50</v>
      </c>
    </row>
    <row r="360" spans="1:5" ht="13.2" customHeight="1">
      <c r="A360" s="30" t="s">
        <v>51</v>
      </c>
      <c r="E360" s="31" t="s">
        <v>46</v>
      </c>
    </row>
    <row r="361" spans="1:5" ht="13.2" customHeight="1">
      <c r="A361" s="30" t="s">
        <v>52</v>
      </c>
      <c r="E361" s="32" t="s">
        <v>46</v>
      </c>
    </row>
    <row r="362" spans="5:5" ht="13.2" customHeight="1">
      <c r="E362" s="31" t="s">
        <v>46</v>
      </c>
    </row>
    <row r="363" spans="1:16" ht="13.2" customHeight="1">
      <c r="A363" t="s">
        <v>43</v>
      </c>
      <c s="6" t="s">
        <v>50</v>
      </c>
      <c s="6" t="s">
        <v>365</v>
      </c>
      <c t="s">
        <v>46</v>
      </c>
      <c s="26" t="s">
        <v>366</v>
      </c>
      <c s="27" t="s">
        <v>59</v>
      </c>
      <c s="28">
        <v>1</v>
      </c>
      <c s="27">
        <v>0</v>
      </c>
      <c s="27">
        <f>ROUND(G363*H363,6)</f>
      </c>
      <c r="L363" s="29">
        <v>0</v>
      </c>
      <c s="24">
        <f>ROUND(ROUND(L363,2)*ROUND(G363,3),2)</f>
      </c>
      <c s="27" t="s">
        <v>60</v>
      </c>
      <c>
        <f>(M363*21)/100</f>
      </c>
      <c t="s">
        <v>50</v>
      </c>
    </row>
    <row r="364" spans="1:5" ht="13.2" customHeight="1">
      <c r="A364" s="30" t="s">
        <v>51</v>
      </c>
      <c r="E364" s="31" t="s">
        <v>46</v>
      </c>
    </row>
    <row r="365" spans="1:5" ht="13.2" customHeight="1">
      <c r="A365" s="30" t="s">
        <v>52</v>
      </c>
      <c r="E365" s="32" t="s">
        <v>46</v>
      </c>
    </row>
    <row r="366" spans="5:5" ht="13.2" customHeight="1">
      <c r="E366" s="31" t="s">
        <v>46</v>
      </c>
    </row>
    <row r="367" spans="1:16" ht="13.2" customHeight="1">
      <c r="A367" t="s">
        <v>43</v>
      </c>
      <c s="6" t="s">
        <v>41</v>
      </c>
      <c s="6" t="s">
        <v>367</v>
      </c>
      <c t="s">
        <v>46</v>
      </c>
      <c s="26" t="s">
        <v>368</v>
      </c>
      <c s="27" t="s">
        <v>59</v>
      </c>
      <c s="28">
        <v>14</v>
      </c>
      <c s="27">
        <v>0</v>
      </c>
      <c s="27">
        <f>ROUND(G367*H367,6)</f>
      </c>
      <c r="L367" s="29">
        <v>0</v>
      </c>
      <c s="24">
        <f>ROUND(ROUND(L367,2)*ROUND(G367,3),2)</f>
      </c>
      <c s="27" t="s">
        <v>60</v>
      </c>
      <c>
        <f>(M367*21)/100</f>
      </c>
      <c t="s">
        <v>50</v>
      </c>
    </row>
    <row r="368" spans="1:5" ht="13.2" customHeight="1">
      <c r="A368" s="30" t="s">
        <v>51</v>
      </c>
      <c r="E368" s="31" t="s">
        <v>46</v>
      </c>
    </row>
    <row r="369" spans="1:5" ht="13.2" customHeight="1">
      <c r="A369" s="30" t="s">
        <v>52</v>
      </c>
      <c r="E369" s="32" t="s">
        <v>46</v>
      </c>
    </row>
    <row r="370" spans="5:5" ht="13.2" customHeight="1">
      <c r="E370" s="31" t="s">
        <v>46</v>
      </c>
    </row>
    <row r="371" spans="1:16" ht="13.2" customHeight="1">
      <c r="A371" t="s">
        <v>43</v>
      </c>
      <c s="6" t="s">
        <v>70</v>
      </c>
      <c s="6" t="s">
        <v>369</v>
      </c>
      <c t="s">
        <v>46</v>
      </c>
      <c s="26" t="s">
        <v>370</v>
      </c>
      <c s="27" t="s">
        <v>59</v>
      </c>
      <c s="28">
        <v>2</v>
      </c>
      <c s="27">
        <v>0</v>
      </c>
      <c s="27">
        <f>ROUND(G371*H371,6)</f>
      </c>
      <c r="L371" s="29">
        <v>0</v>
      </c>
      <c s="24">
        <f>ROUND(ROUND(L371,2)*ROUND(G371,3),2)</f>
      </c>
      <c s="27" t="s">
        <v>60</v>
      </c>
      <c>
        <f>(M371*21)/100</f>
      </c>
      <c t="s">
        <v>50</v>
      </c>
    </row>
    <row r="372" spans="1:5" ht="13.2" customHeight="1">
      <c r="A372" s="30" t="s">
        <v>51</v>
      </c>
      <c r="E372" s="31" t="s">
        <v>46</v>
      </c>
    </row>
    <row r="373" spans="1:5" ht="13.2" customHeight="1">
      <c r="A373" s="30" t="s">
        <v>52</v>
      </c>
      <c r="E373" s="32" t="s">
        <v>46</v>
      </c>
    </row>
    <row r="374" spans="5:5" ht="13.2" customHeight="1">
      <c r="E374" s="31" t="s">
        <v>46</v>
      </c>
    </row>
    <row r="375" spans="1:16" ht="13.2" customHeight="1">
      <c r="A375" t="s">
        <v>43</v>
      </c>
      <c s="6" t="s">
        <v>56</v>
      </c>
      <c s="6" t="s">
        <v>371</v>
      </c>
      <c t="s">
        <v>46</v>
      </c>
      <c s="26" t="s">
        <v>372</v>
      </c>
      <c s="27" t="s">
        <v>59</v>
      </c>
      <c s="28">
        <v>21</v>
      </c>
      <c s="27">
        <v>0</v>
      </c>
      <c s="27">
        <f>ROUND(G375*H375,6)</f>
      </c>
      <c r="L375" s="29">
        <v>0</v>
      </c>
      <c s="24">
        <f>ROUND(ROUND(L375,2)*ROUND(G375,3),2)</f>
      </c>
      <c s="27" t="s">
        <v>60</v>
      </c>
      <c>
        <f>(M375*21)/100</f>
      </c>
      <c t="s">
        <v>50</v>
      </c>
    </row>
    <row r="376" spans="1:5" ht="13.2" customHeight="1">
      <c r="A376" s="30" t="s">
        <v>51</v>
      </c>
      <c r="E376" s="31" t="s">
        <v>46</v>
      </c>
    </row>
    <row r="377" spans="1:5" ht="13.2" customHeight="1">
      <c r="A377" s="30" t="s">
        <v>52</v>
      </c>
      <c r="E377" s="32" t="s">
        <v>46</v>
      </c>
    </row>
    <row r="378" spans="5:5" ht="13.2" customHeight="1">
      <c r="E378" s="31" t="s">
        <v>46</v>
      </c>
    </row>
    <row r="379" spans="1:16" ht="13.2" customHeight="1">
      <c r="A379" t="s">
        <v>43</v>
      </c>
      <c s="6" t="s">
        <v>54</v>
      </c>
      <c s="6" t="s">
        <v>373</v>
      </c>
      <c t="s">
        <v>46</v>
      </c>
      <c s="26" t="s">
        <v>374</v>
      </c>
      <c s="27" t="s">
        <v>59</v>
      </c>
      <c s="28">
        <v>1</v>
      </c>
      <c s="27">
        <v>0</v>
      </c>
      <c s="27">
        <f>ROUND(G379*H379,6)</f>
      </c>
      <c r="L379" s="29">
        <v>0</v>
      </c>
      <c s="24">
        <f>ROUND(ROUND(L379,2)*ROUND(G379,3),2)</f>
      </c>
      <c s="27" t="s">
        <v>60</v>
      </c>
      <c>
        <f>(M379*21)/100</f>
      </c>
      <c t="s">
        <v>50</v>
      </c>
    </row>
    <row r="380" spans="1:5" ht="13.2" customHeight="1">
      <c r="A380" s="30" t="s">
        <v>51</v>
      </c>
      <c r="E380" s="31" t="s">
        <v>46</v>
      </c>
    </row>
    <row r="381" spans="1:5" ht="13.2" customHeight="1">
      <c r="A381" s="30" t="s">
        <v>52</v>
      </c>
      <c r="E381" s="32" t="s">
        <v>46</v>
      </c>
    </row>
    <row r="382" spans="5:5" ht="13.2" customHeight="1">
      <c r="E382" s="31" t="s">
        <v>46</v>
      </c>
    </row>
    <row r="383" spans="1:16" ht="13.2" customHeight="1">
      <c r="A383" t="s">
        <v>43</v>
      </c>
      <c s="6" t="s">
        <v>287</v>
      </c>
      <c s="6" t="s">
        <v>375</v>
      </c>
      <c t="s">
        <v>46</v>
      </c>
      <c s="26" t="s">
        <v>376</v>
      </c>
      <c s="27" t="s">
        <v>59</v>
      </c>
      <c s="28">
        <v>1</v>
      </c>
      <c s="27">
        <v>0</v>
      </c>
      <c s="27">
        <f>ROUND(G383*H383,6)</f>
      </c>
      <c r="L383" s="29">
        <v>0</v>
      </c>
      <c s="24">
        <f>ROUND(ROUND(L383,2)*ROUND(G383,3),2)</f>
      </c>
      <c s="27" t="s">
        <v>60</v>
      </c>
      <c>
        <f>(M383*21)/100</f>
      </c>
      <c t="s">
        <v>50</v>
      </c>
    </row>
    <row r="384" spans="1:5" ht="13.2" customHeight="1">
      <c r="A384" s="30" t="s">
        <v>51</v>
      </c>
      <c r="E384" s="31" t="s">
        <v>46</v>
      </c>
    </row>
    <row r="385" spans="1:5" ht="13.2" customHeight="1">
      <c r="A385" s="30" t="s">
        <v>52</v>
      </c>
      <c r="E385" s="32" t="s">
        <v>46</v>
      </c>
    </row>
    <row r="386" spans="5:5" ht="13.2" customHeight="1">
      <c r="E386" s="31" t="s">
        <v>46</v>
      </c>
    </row>
    <row r="387" spans="1:16" ht="13.2" customHeight="1">
      <c r="A387" t="s">
        <v>43</v>
      </c>
      <c s="6" t="s">
        <v>291</v>
      </c>
      <c s="6" t="s">
        <v>377</v>
      </c>
      <c t="s">
        <v>46</v>
      </c>
      <c s="26" t="s">
        <v>378</v>
      </c>
      <c s="27" t="s">
        <v>59</v>
      </c>
      <c s="28">
        <v>1</v>
      </c>
      <c s="27">
        <v>0</v>
      </c>
      <c s="27">
        <f>ROUND(G387*H387,6)</f>
      </c>
      <c r="L387" s="29">
        <v>0</v>
      </c>
      <c s="24">
        <f>ROUND(ROUND(L387,2)*ROUND(G387,3),2)</f>
      </c>
      <c s="27" t="s">
        <v>60</v>
      </c>
      <c>
        <f>(M387*21)/100</f>
      </c>
      <c t="s">
        <v>50</v>
      </c>
    </row>
    <row r="388" spans="1:5" ht="13.2" customHeight="1">
      <c r="A388" s="30" t="s">
        <v>51</v>
      </c>
      <c r="E388" s="31" t="s">
        <v>46</v>
      </c>
    </row>
    <row r="389" spans="1:5" ht="13.2" customHeight="1">
      <c r="A389" s="30" t="s">
        <v>52</v>
      </c>
      <c r="E389" s="32" t="s">
        <v>46</v>
      </c>
    </row>
    <row r="390" spans="5:5" ht="13.2" customHeight="1">
      <c r="E390" s="31" t="s">
        <v>46</v>
      </c>
    </row>
    <row r="391" spans="1:16" ht="13.2" customHeight="1">
      <c r="A391" t="s">
        <v>43</v>
      </c>
      <c s="6" t="s">
        <v>282</v>
      </c>
      <c s="6" t="s">
        <v>379</v>
      </c>
      <c t="s">
        <v>46</v>
      </c>
      <c s="26" t="s">
        <v>380</v>
      </c>
      <c s="27" t="s">
        <v>59</v>
      </c>
      <c s="28">
        <v>1</v>
      </c>
      <c s="27">
        <v>0</v>
      </c>
      <c s="27">
        <f>ROUND(G391*H391,6)</f>
      </c>
      <c r="L391" s="29">
        <v>0</v>
      </c>
      <c s="24">
        <f>ROUND(ROUND(L391,2)*ROUND(G391,3),2)</f>
      </c>
      <c s="27" t="s">
        <v>60</v>
      </c>
      <c>
        <f>(M391*21)/100</f>
      </c>
      <c t="s">
        <v>50</v>
      </c>
    </row>
    <row r="392" spans="1:5" ht="13.2" customHeight="1">
      <c r="A392" s="30" t="s">
        <v>51</v>
      </c>
      <c r="E392" s="31" t="s">
        <v>46</v>
      </c>
    </row>
    <row r="393" spans="1:5" ht="13.2" customHeight="1">
      <c r="A393" s="30" t="s">
        <v>52</v>
      </c>
      <c r="E393" s="32" t="s">
        <v>46</v>
      </c>
    </row>
    <row r="394" spans="5:5" ht="13.2" customHeight="1">
      <c r="E394" s="31" t="s">
        <v>46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8.88888888888889" defaultRowHeight="13.2" customHeight="1"/>
  <cols>
    <col min="1" max="1" width="8.88888888888889" hidden="1" customWidth="1"/>
    <col min="2" max="2" width="11.7777777777778" customWidth="1"/>
    <col min="3" max="3" width="14.7777777777778" customWidth="1"/>
    <col min="4" max="4" width="9.77777777777778" customWidth="1"/>
    <col min="5" max="5" width="70.7777777777778" customWidth="1"/>
    <col min="6" max="6" width="11.7777777777778" customWidth="1"/>
    <col min="7" max="14" width="16.7777777777778" customWidth="1"/>
    <col min="15" max="16" width="8.88888888888889" hidden="1" customWidth="1"/>
  </cols>
  <sheetData>
    <row r="1" spans="1:14" ht="25" customHeight="1">
      <c r="A1" s="12" t="s">
        <v>16</v>
      </c>
      <c s="2"/>
      <c s="2"/>
      <c s="2"/>
      <c s="3" t="s">
        <v>19</v>
      </c>
      <c s="2"/>
      <c s="2"/>
      <c s="2"/>
      <c s="2"/>
      <c s="2"/>
      <c s="2"/>
      <c s="2"/>
      <c s="2"/>
      <c s="2"/>
    </row>
    <row r="2" spans="1:14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</row>
    <row r="3" spans="1:14" ht="15" customHeight="1">
      <c r="A3" s="12" t="s">
        <v>17</v>
      </c>
      <c s="16" t="s">
        <v>20</v>
      </c>
      <c s="20" t="s">
        <v>2</v>
      </c>
      <c r="E3" s="16" t="s">
        <v>3</v>
      </c>
      <c r="L3" s="13" t="s">
        <v>381</v>
      </c>
      <c s="33">
        <f>0+K8+K371+K377+M8+M371+M377</f>
      </c>
      <c s="15" t="s">
        <v>13</v>
      </c>
    </row>
    <row r="4" spans="1:5" ht="15" customHeight="1">
      <c r="A4" s="18" t="s">
        <v>18</v>
      </c>
      <c s="19" t="s">
        <v>21</v>
      </c>
      <c s="20" t="s">
        <v>381</v>
      </c>
      <c r="E4" s="19" t="s">
        <v>382</v>
      </c>
    </row>
    <row r="5" spans="1:14" ht="13.2" customHeight="1">
      <c r="A5" s="17" t="s">
        <v>22</v>
      </c>
      <c s="17" t="s">
        <v>23</v>
      </c>
      <c s="17" t="s">
        <v>24</v>
      </c>
      <c s="17" t="s">
        <v>25</v>
      </c>
      <c s="17" t="s">
        <v>26</v>
      </c>
      <c s="17" t="s">
        <v>27</v>
      </c>
      <c s="17" t="s">
        <v>28</v>
      </c>
      <c s="17" t="s">
        <v>29</v>
      </c>
      <c s="17" t="s">
        <v>30</v>
      </c>
      <c s="17" t="s">
        <v>31</v>
      </c>
      <c s="17"/>
      <c s="17"/>
      <c s="17"/>
      <c s="17" t="s">
        <v>36</v>
      </c>
    </row>
    <row r="6" spans="1:14" ht="13.2" customHeight="1">
      <c r="A6" s="17"/>
      <c s="17"/>
      <c s="17"/>
      <c s="17"/>
      <c s="17"/>
      <c s="17"/>
      <c s="17"/>
      <c s="17"/>
      <c s="17"/>
      <c s="17" t="s">
        <v>32</v>
      </c>
      <c s="17"/>
      <c s="17" t="s">
        <v>33</v>
      </c>
      <c s="17"/>
      <c s="17"/>
    </row>
    <row r="7" spans="1:14" ht="13.2" customHeight="1">
      <c r="A7" s="17"/>
      <c s="17"/>
      <c s="17"/>
      <c s="17"/>
      <c s="17"/>
      <c s="17"/>
      <c s="17"/>
      <c s="17"/>
      <c s="17"/>
      <c s="17" t="s">
        <v>34</v>
      </c>
      <c s="17" t="s">
        <v>35</v>
      </c>
      <c s="17" t="s">
        <v>34</v>
      </c>
      <c s="17" t="s">
        <v>35</v>
      </c>
      <c s="17"/>
    </row>
    <row r="8" spans="1:13" ht="13.2" customHeight="1">
      <c r="A8" t="s">
        <v>37</v>
      </c>
      <c r="C8" s="21" t="s">
        <v>38</v>
      </c>
      <c r="E8" s="23" t="s">
        <v>39</v>
      </c>
      <c r="J8" s="22">
        <f>0+J9+J14+J31+J64+J109+J142+J175+J212+J253+J270+J291+J324+J345+J354</f>
      </c>
      <c s="22">
        <f>0+K9+K14+K31+K64+K109+K142+K175+K212+K253+K270+K291+K324+K345+K354</f>
      </c>
      <c s="22">
        <f>0+L9+L14+L31+L64+L109+L142+L175+L212+L253+L270+L291+L324+L345+L354</f>
      </c>
      <c s="22">
        <f>0+M9+M14+M31+M64+M109+M142+M175+M212+M253+M270+M291+M324+M345+M354</f>
      </c>
    </row>
    <row r="9" spans="1:13" ht="13.2" customHeight="1">
      <c r="A9" t="s">
        <v>40</v>
      </c>
      <c r="C9" s="7" t="s">
        <v>41</v>
      </c>
      <c r="E9" s="25" t="s">
        <v>42</v>
      </c>
      <c r="J9" s="24">
        <f>0</f>
      </c>
      <c s="24">
        <f>0</f>
      </c>
      <c s="24">
        <f>0+L10</f>
      </c>
      <c s="24">
        <f>0+M10</f>
      </c>
    </row>
    <row r="10" spans="1:16" ht="13.2" customHeight="1">
      <c r="A10" t="s">
        <v>43</v>
      </c>
      <c s="6" t="s">
        <v>44</v>
      </c>
      <c s="6" t="s">
        <v>45</v>
      </c>
      <c t="s">
        <v>46</v>
      </c>
      <c s="26" t="s">
        <v>47</v>
      </c>
      <c s="27" t="s">
        <v>48</v>
      </c>
      <c s="28">
        <v>0.029</v>
      </c>
      <c s="27">
        <v>1.09</v>
      </c>
      <c s="27">
        <f>ROUND(G10*H10,6)</f>
      </c>
      <c r="L10" s="29">
        <v>0</v>
      </c>
      <c s="24">
        <f>ROUND(ROUND(L10,2)*ROUND(G10,3),2)</f>
      </c>
      <c s="27" t="s">
        <v>49</v>
      </c>
      <c>
        <f>(M10*21)/100</f>
      </c>
      <c t="s">
        <v>50</v>
      </c>
    </row>
    <row r="11" spans="1:5" ht="13.2" customHeight="1">
      <c r="A11" s="30" t="s">
        <v>51</v>
      </c>
      <c r="E11" s="31" t="s">
        <v>46</v>
      </c>
    </row>
    <row r="12" spans="1:5" ht="26.4" customHeight="1">
      <c r="A12" s="30" t="s">
        <v>52</v>
      </c>
      <c r="E12" s="32" t="s">
        <v>383</v>
      </c>
    </row>
    <row r="13" spans="5:5" ht="13.2" customHeight="1">
      <c r="E13" s="31" t="s">
        <v>46</v>
      </c>
    </row>
    <row r="14" spans="1:13" ht="13.2" customHeight="1">
      <c r="A14" t="s">
        <v>40</v>
      </c>
      <c r="C14" s="7" t="s">
        <v>54</v>
      </c>
      <c r="E14" s="25" t="s">
        <v>55</v>
      </c>
      <c r="J14" s="24">
        <f>0</f>
      </c>
      <c s="24">
        <f>0</f>
      </c>
      <c s="24">
        <f>0+L15+L19+L23+L27</f>
      </c>
      <c s="24">
        <f>0+M15+M19+M23+M27</f>
      </c>
    </row>
    <row r="15" spans="1:16" ht="13.2" customHeight="1">
      <c r="A15" t="s">
        <v>43</v>
      </c>
      <c s="6" t="s">
        <v>56</v>
      </c>
      <c s="6" t="s">
        <v>57</v>
      </c>
      <c t="s">
        <v>46</v>
      </c>
      <c s="26" t="s">
        <v>58</v>
      </c>
      <c s="27" t="s">
        <v>59</v>
      </c>
      <c s="28">
        <v>2</v>
      </c>
      <c s="27">
        <v>0.017</v>
      </c>
      <c s="27">
        <f>ROUND(G15*H15,6)</f>
      </c>
      <c r="L15" s="29">
        <v>0</v>
      </c>
      <c s="24">
        <f>ROUND(ROUND(L15,2)*ROUND(G15,3),2)</f>
      </c>
      <c s="27" t="s">
        <v>60</v>
      </c>
      <c>
        <f>(M15*21)/100</f>
      </c>
      <c t="s">
        <v>50</v>
      </c>
    </row>
    <row r="16" spans="1:5" ht="13.2" customHeight="1">
      <c r="A16" s="30" t="s">
        <v>51</v>
      </c>
      <c r="E16" s="31" t="s">
        <v>46</v>
      </c>
    </row>
    <row r="17" spans="1:5" ht="13.2" customHeight="1">
      <c r="A17" s="30" t="s">
        <v>52</v>
      </c>
      <c r="E17" s="32" t="s">
        <v>46</v>
      </c>
    </row>
    <row r="18" spans="5:5" ht="13.2" customHeight="1">
      <c r="E18" s="31" t="s">
        <v>46</v>
      </c>
    </row>
    <row r="19" spans="1:16" ht="13.2" customHeight="1">
      <c r="A19" t="s">
        <v>43</v>
      </c>
      <c s="6" t="s">
        <v>50</v>
      </c>
      <c s="6" t="s">
        <v>61</v>
      </c>
      <c t="s">
        <v>46</v>
      </c>
      <c s="26" t="s">
        <v>62</v>
      </c>
      <c s="27" t="s">
        <v>63</v>
      </c>
      <c s="28">
        <v>133.38</v>
      </c>
      <c s="27">
        <v>0.0049</v>
      </c>
      <c s="27">
        <f>ROUND(G19*H19,6)</f>
      </c>
      <c r="L19" s="29">
        <v>0</v>
      </c>
      <c s="24">
        <f>ROUND(ROUND(L19,2)*ROUND(G19,3),2)</f>
      </c>
      <c s="27" t="s">
        <v>64</v>
      </c>
      <c>
        <f>(M19*21)/100</f>
      </c>
      <c t="s">
        <v>50</v>
      </c>
    </row>
    <row r="20" spans="1:5" ht="13.2" customHeight="1">
      <c r="A20" s="30" t="s">
        <v>51</v>
      </c>
      <c r="E20" s="31" t="s">
        <v>46</v>
      </c>
    </row>
    <row r="21" spans="1:5" ht="26.4" customHeight="1">
      <c r="A21" s="30" t="s">
        <v>52</v>
      </c>
      <c r="E21" s="32" t="s">
        <v>384</v>
      </c>
    </row>
    <row r="22" spans="5:5" ht="13.2" customHeight="1">
      <c r="E22" s="31" t="s">
        <v>46</v>
      </c>
    </row>
    <row r="23" spans="1:16" ht="13.2" customHeight="1">
      <c r="A23" t="s">
        <v>43</v>
      </c>
      <c s="6" t="s">
        <v>41</v>
      </c>
      <c s="6" t="s">
        <v>66</v>
      </c>
      <c t="s">
        <v>46</v>
      </c>
      <c s="26" t="s">
        <v>67</v>
      </c>
      <c s="27" t="s">
        <v>63</v>
      </c>
      <c s="28">
        <v>28.424</v>
      </c>
      <c s="27">
        <v>0.0693</v>
      </c>
      <c s="27">
        <f>ROUND(G23*H23,6)</f>
      </c>
      <c r="L23" s="29">
        <v>0</v>
      </c>
      <c s="24">
        <f>ROUND(ROUND(L23,2)*ROUND(G23,3),2)</f>
      </c>
      <c s="27" t="s">
        <v>60</v>
      </c>
      <c>
        <f>(M23*21)/100</f>
      </c>
      <c t="s">
        <v>50</v>
      </c>
    </row>
    <row r="24" spans="1:5" ht="13.2" customHeight="1">
      <c r="A24" s="30" t="s">
        <v>51</v>
      </c>
      <c r="E24" s="31" t="s">
        <v>68</v>
      </c>
    </row>
    <row r="25" spans="1:5" ht="13.2" customHeight="1">
      <c r="A25" s="30" t="s">
        <v>52</v>
      </c>
      <c r="E25" s="32" t="s">
        <v>385</v>
      </c>
    </row>
    <row r="26" spans="5:5" ht="13.2" customHeight="1">
      <c r="E26" s="31" t="s">
        <v>46</v>
      </c>
    </row>
    <row r="27" spans="1:16" ht="13.2" customHeight="1">
      <c r="A27" t="s">
        <v>43</v>
      </c>
      <c s="6" t="s">
        <v>70</v>
      </c>
      <c s="6" t="s">
        <v>71</v>
      </c>
      <c t="s">
        <v>46</v>
      </c>
      <c s="26" t="s">
        <v>72</v>
      </c>
      <c s="27" t="s">
        <v>59</v>
      </c>
      <c s="28">
        <v>2</v>
      </c>
      <c s="27">
        <v>0.00048</v>
      </c>
      <c s="27">
        <f>ROUND(G27*H27,6)</f>
      </c>
      <c r="L27" s="29">
        <v>0</v>
      </c>
      <c s="24">
        <f>ROUND(ROUND(L27,2)*ROUND(G27,3),2)</f>
      </c>
      <c s="27" t="s">
        <v>49</v>
      </c>
      <c>
        <f>(M27*21)/100</f>
      </c>
      <c t="s">
        <v>50</v>
      </c>
    </row>
    <row r="28" spans="1:5" ht="13.2" customHeight="1">
      <c r="A28" s="30" t="s">
        <v>51</v>
      </c>
      <c r="E28" s="31" t="s">
        <v>46</v>
      </c>
    </row>
    <row r="29" spans="1:5" ht="13.2" customHeight="1">
      <c r="A29" s="30" t="s">
        <v>52</v>
      </c>
      <c r="E29" s="32" t="s">
        <v>46</v>
      </c>
    </row>
    <row r="30" spans="5:5" ht="13.2" customHeight="1">
      <c r="E30" s="31" t="s">
        <v>46</v>
      </c>
    </row>
    <row r="31" spans="1:13" ht="13.2" customHeight="1">
      <c r="A31" t="s">
        <v>40</v>
      </c>
      <c r="C31" s="7" t="s">
        <v>73</v>
      </c>
      <c r="E31" s="25" t="s">
        <v>74</v>
      </c>
      <c r="J31" s="24">
        <f>0</f>
      </c>
      <c s="24">
        <f>0</f>
      </c>
      <c s="24">
        <f>0+L32+L36+L40+L44+L48+L52+L56+L60</f>
      </c>
      <c s="24">
        <f>0+M32+M36+M40+M44+M48+M52+M56+M60</f>
      </c>
    </row>
    <row r="32" spans="1:16" ht="13.2" customHeight="1">
      <c r="A32" t="s">
        <v>43</v>
      </c>
      <c s="6" t="s">
        <v>79</v>
      </c>
      <c s="6" t="s">
        <v>76</v>
      </c>
      <c t="s">
        <v>46</v>
      </c>
      <c s="26" t="s">
        <v>77</v>
      </c>
      <c s="27" t="s">
        <v>78</v>
      </c>
      <c s="28">
        <v>4.3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64</v>
      </c>
      <c>
        <f>(M32*21)/100</f>
      </c>
      <c t="s">
        <v>50</v>
      </c>
    </row>
    <row r="33" spans="1:5" ht="13.2" customHeight="1">
      <c r="A33" s="30" t="s">
        <v>51</v>
      </c>
      <c r="E33" s="31" t="s">
        <v>46</v>
      </c>
    </row>
    <row r="34" spans="1:5" ht="13.2" customHeight="1">
      <c r="A34" s="30" t="s">
        <v>52</v>
      </c>
      <c r="E34" s="32" t="s">
        <v>46</v>
      </c>
    </row>
    <row r="35" spans="5:5" ht="13.2" customHeight="1">
      <c r="E35" s="31" t="s">
        <v>46</v>
      </c>
    </row>
    <row r="36" spans="1:16" ht="13.2" customHeight="1">
      <c r="A36" t="s">
        <v>43</v>
      </c>
      <c s="6" t="s">
        <v>82</v>
      </c>
      <c s="6" t="s">
        <v>80</v>
      </c>
      <c t="s">
        <v>46</v>
      </c>
      <c s="26" t="s">
        <v>81</v>
      </c>
      <c s="27" t="s">
        <v>78</v>
      </c>
      <c s="28">
        <v>4.3</v>
      </c>
      <c s="27">
        <v>0.00066</v>
      </c>
      <c s="27">
        <f>ROUND(G36*H36,6)</f>
      </c>
      <c r="L36" s="29">
        <v>0</v>
      </c>
      <c s="24">
        <f>ROUND(ROUND(L36,2)*ROUND(G36,3),2)</f>
      </c>
      <c s="27" t="s">
        <v>64</v>
      </c>
      <c>
        <f>(M36*21)/100</f>
      </c>
      <c t="s">
        <v>50</v>
      </c>
    </row>
    <row r="37" spans="1:5" ht="13.2" customHeight="1">
      <c r="A37" s="30" t="s">
        <v>51</v>
      </c>
      <c r="E37" s="31" t="s">
        <v>46</v>
      </c>
    </row>
    <row r="38" spans="1:5" ht="13.2" customHeight="1">
      <c r="A38" s="30" t="s">
        <v>52</v>
      </c>
      <c r="E38" s="32" t="s">
        <v>46</v>
      </c>
    </row>
    <row r="39" spans="5:5" ht="13.2" customHeight="1">
      <c r="E39" s="31" t="s">
        <v>46</v>
      </c>
    </row>
    <row r="40" spans="1:16" ht="13.2" customHeight="1">
      <c r="A40" t="s">
        <v>43</v>
      </c>
      <c s="6" t="s">
        <v>86</v>
      </c>
      <c s="6" t="s">
        <v>83</v>
      </c>
      <c t="s">
        <v>46</v>
      </c>
      <c s="26" t="s">
        <v>84</v>
      </c>
      <c s="27" t="s">
        <v>85</v>
      </c>
      <c s="28">
        <v>2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64</v>
      </c>
      <c>
        <f>(M40*21)/100</f>
      </c>
      <c t="s">
        <v>50</v>
      </c>
    </row>
    <row r="41" spans="1:5" ht="13.2" customHeight="1">
      <c r="A41" s="30" t="s">
        <v>51</v>
      </c>
      <c r="E41" s="31" t="s">
        <v>46</v>
      </c>
    </row>
    <row r="42" spans="1:5" ht="13.2" customHeight="1">
      <c r="A42" s="30" t="s">
        <v>52</v>
      </c>
      <c r="E42" s="32" t="s">
        <v>46</v>
      </c>
    </row>
    <row r="43" spans="5:5" ht="13.2" customHeight="1">
      <c r="E43" s="31" t="s">
        <v>46</v>
      </c>
    </row>
    <row r="44" spans="1:16" ht="13.2" customHeight="1">
      <c r="A44" t="s">
        <v>43</v>
      </c>
      <c s="6" t="s">
        <v>89</v>
      </c>
      <c s="6" t="s">
        <v>87</v>
      </c>
      <c t="s">
        <v>46</v>
      </c>
      <c s="26" t="s">
        <v>88</v>
      </c>
      <c s="27" t="s">
        <v>59</v>
      </c>
      <c s="28">
        <v>2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64</v>
      </c>
      <c>
        <f>(M44*21)/100</f>
      </c>
      <c t="s">
        <v>50</v>
      </c>
    </row>
    <row r="45" spans="1:5" ht="13.2" customHeight="1">
      <c r="A45" s="30" t="s">
        <v>51</v>
      </c>
      <c r="E45" s="31" t="s">
        <v>46</v>
      </c>
    </row>
    <row r="46" spans="1:5" ht="13.2" customHeight="1">
      <c r="A46" s="30" t="s">
        <v>52</v>
      </c>
      <c r="E46" s="32" t="s">
        <v>46</v>
      </c>
    </row>
    <row r="47" spans="5:5" ht="13.2" customHeight="1">
      <c r="E47" s="31" t="s">
        <v>46</v>
      </c>
    </row>
    <row r="48" spans="1:16" ht="13.2" customHeight="1">
      <c r="A48" t="s">
        <v>43</v>
      </c>
      <c s="6" t="s">
        <v>92</v>
      </c>
      <c s="6" t="s">
        <v>90</v>
      </c>
      <c t="s">
        <v>46</v>
      </c>
      <c s="26" t="s">
        <v>91</v>
      </c>
      <c s="27" t="s">
        <v>59</v>
      </c>
      <c s="28">
        <v>2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64</v>
      </c>
      <c>
        <f>(M48*21)/100</f>
      </c>
      <c t="s">
        <v>50</v>
      </c>
    </row>
    <row r="49" spans="1:5" ht="13.2" customHeight="1">
      <c r="A49" s="30" t="s">
        <v>51</v>
      </c>
      <c r="E49" s="31" t="s">
        <v>46</v>
      </c>
    </row>
    <row r="50" spans="1:5" ht="13.2" customHeight="1">
      <c r="A50" s="30" t="s">
        <v>52</v>
      </c>
      <c r="E50" s="32" t="s">
        <v>46</v>
      </c>
    </row>
    <row r="51" spans="5:5" ht="13.2" customHeight="1">
      <c r="E51" s="31" t="s">
        <v>46</v>
      </c>
    </row>
    <row r="52" spans="1:16" ht="13.2" customHeight="1">
      <c r="A52" t="s">
        <v>43</v>
      </c>
      <c s="6" t="s">
        <v>95</v>
      </c>
      <c s="6" t="s">
        <v>93</v>
      </c>
      <c t="s">
        <v>46</v>
      </c>
      <c s="26" t="s">
        <v>94</v>
      </c>
      <c s="27" t="s">
        <v>78</v>
      </c>
      <c s="28">
        <v>4.3</v>
      </c>
      <c s="27">
        <v>0.0004</v>
      </c>
      <c s="27">
        <f>ROUND(G52*H52,6)</f>
      </c>
      <c r="L52" s="29">
        <v>0</v>
      </c>
      <c s="24">
        <f>ROUND(ROUND(L52,2)*ROUND(G52,3),2)</f>
      </c>
      <c s="27" t="s">
        <v>64</v>
      </c>
      <c>
        <f>(M52*21)/100</f>
      </c>
      <c t="s">
        <v>50</v>
      </c>
    </row>
    <row r="53" spans="1:5" ht="13.2" customHeight="1">
      <c r="A53" s="30" t="s">
        <v>51</v>
      </c>
      <c r="E53" s="31" t="s">
        <v>46</v>
      </c>
    </row>
    <row r="54" spans="1:5" ht="13.2" customHeight="1">
      <c r="A54" s="30" t="s">
        <v>52</v>
      </c>
      <c r="E54" s="32" t="s">
        <v>46</v>
      </c>
    </row>
    <row r="55" spans="5:5" ht="13.2" customHeight="1">
      <c r="E55" s="31" t="s">
        <v>46</v>
      </c>
    </row>
    <row r="56" spans="1:16" ht="13.2" customHeight="1">
      <c r="A56" t="s">
        <v>43</v>
      </c>
      <c s="6" t="s">
        <v>98</v>
      </c>
      <c s="6" t="s">
        <v>96</v>
      </c>
      <c t="s">
        <v>46</v>
      </c>
      <c s="26" t="s">
        <v>97</v>
      </c>
      <c s="27" t="s">
        <v>78</v>
      </c>
      <c s="28">
        <v>4.3</v>
      </c>
      <c s="27">
        <v>1E-05</v>
      </c>
      <c s="27">
        <f>ROUND(G56*H56,6)</f>
      </c>
      <c r="L56" s="29">
        <v>0</v>
      </c>
      <c s="24">
        <f>ROUND(ROUND(L56,2)*ROUND(G56,3),2)</f>
      </c>
      <c s="27" t="s">
        <v>64</v>
      </c>
      <c>
        <f>(M56*21)/100</f>
      </c>
      <c t="s">
        <v>50</v>
      </c>
    </row>
    <row r="57" spans="1:5" ht="13.2" customHeight="1">
      <c r="A57" s="30" t="s">
        <v>51</v>
      </c>
      <c r="E57" s="31" t="s">
        <v>46</v>
      </c>
    </row>
    <row r="58" spans="1:5" ht="13.2" customHeight="1">
      <c r="A58" s="30" t="s">
        <v>52</v>
      </c>
      <c r="E58" s="32" t="s">
        <v>46</v>
      </c>
    </row>
    <row r="59" spans="5:5" ht="13.2" customHeight="1">
      <c r="E59" s="31" t="s">
        <v>46</v>
      </c>
    </row>
    <row r="60" spans="1:16" ht="13.2" customHeight="1">
      <c r="A60" t="s">
        <v>43</v>
      </c>
      <c s="6" t="s">
        <v>103</v>
      </c>
      <c s="6" t="s">
        <v>99</v>
      </c>
      <c t="s">
        <v>46</v>
      </c>
      <c s="26" t="s">
        <v>100</v>
      </c>
      <c s="27" t="s">
        <v>48</v>
      </c>
      <c s="28">
        <v>0.005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64</v>
      </c>
      <c>
        <f>(M60*21)/100</f>
      </c>
      <c t="s">
        <v>50</v>
      </c>
    </row>
    <row r="61" spans="1:5" ht="13.2" customHeight="1">
      <c r="A61" s="30" t="s">
        <v>51</v>
      </c>
      <c r="E61" s="31" t="s">
        <v>46</v>
      </c>
    </row>
    <row r="62" spans="1:5" ht="13.2" customHeight="1">
      <c r="A62" s="30" t="s">
        <v>52</v>
      </c>
      <c r="E62" s="32" t="s">
        <v>46</v>
      </c>
    </row>
    <row r="63" spans="5:5" ht="13.2" customHeight="1">
      <c r="E63" s="31" t="s">
        <v>46</v>
      </c>
    </row>
    <row r="64" spans="1:13" ht="13.2" customHeight="1">
      <c r="A64" t="s">
        <v>40</v>
      </c>
      <c r="C64" s="7" t="s">
        <v>101</v>
      </c>
      <c r="E64" s="25" t="s">
        <v>102</v>
      </c>
      <c r="J64" s="24">
        <f>0</f>
      </c>
      <c s="24">
        <f>0</f>
      </c>
      <c s="24">
        <f>0+L65+L69+L73+L77+L81+L85+L89+L93+L97+L101+L105</f>
      </c>
      <c s="24">
        <f>0+M65+M69+M73+M77+M81+M85+M89+M93+M97+M101+M105</f>
      </c>
    </row>
    <row r="65" spans="1:16" ht="13.2" customHeight="1">
      <c r="A65" t="s">
        <v>43</v>
      </c>
      <c s="6" t="s">
        <v>106</v>
      </c>
      <c s="6" t="s">
        <v>104</v>
      </c>
      <c t="s">
        <v>46</v>
      </c>
      <c s="26" t="s">
        <v>105</v>
      </c>
      <c s="27" t="s">
        <v>85</v>
      </c>
      <c s="28">
        <v>2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64</v>
      </c>
      <c>
        <f>(M65*21)/100</f>
      </c>
      <c t="s">
        <v>50</v>
      </c>
    </row>
    <row r="66" spans="1:5" ht="13.2" customHeight="1">
      <c r="A66" s="30" t="s">
        <v>51</v>
      </c>
      <c r="E66" s="31" t="s">
        <v>46</v>
      </c>
    </row>
    <row r="67" spans="1:5" ht="13.2" customHeight="1">
      <c r="A67" s="30" t="s">
        <v>52</v>
      </c>
      <c r="E67" s="32" t="s">
        <v>46</v>
      </c>
    </row>
    <row r="68" spans="5:5" ht="13.2" customHeight="1">
      <c r="E68" s="31" t="s">
        <v>46</v>
      </c>
    </row>
    <row r="69" spans="1:16" ht="13.2" customHeight="1">
      <c r="A69" t="s">
        <v>43</v>
      </c>
      <c s="6" t="s">
        <v>109</v>
      </c>
      <c s="6" t="s">
        <v>107</v>
      </c>
      <c t="s">
        <v>46</v>
      </c>
      <c s="26" t="s">
        <v>108</v>
      </c>
      <c s="27" t="s">
        <v>85</v>
      </c>
      <c s="28">
        <v>2</v>
      </c>
      <c s="27">
        <v>0.02519</v>
      </c>
      <c s="27">
        <f>ROUND(G69*H69,6)</f>
      </c>
      <c r="L69" s="29">
        <v>0</v>
      </c>
      <c s="24">
        <f>ROUND(ROUND(L69,2)*ROUND(G69,3),2)</f>
      </c>
      <c s="27" t="s">
        <v>64</v>
      </c>
      <c>
        <f>(M69*21)/100</f>
      </c>
      <c t="s">
        <v>50</v>
      </c>
    </row>
    <row r="70" spans="1:5" ht="13.2" customHeight="1">
      <c r="A70" s="30" t="s">
        <v>51</v>
      </c>
      <c r="E70" s="31" t="s">
        <v>46</v>
      </c>
    </row>
    <row r="71" spans="1:5" ht="13.2" customHeight="1">
      <c r="A71" s="30" t="s">
        <v>52</v>
      </c>
      <c r="E71" s="32" t="s">
        <v>46</v>
      </c>
    </row>
    <row r="72" spans="5:5" ht="13.2" customHeight="1">
      <c r="E72" s="31" t="s">
        <v>46</v>
      </c>
    </row>
    <row r="73" spans="1:16" ht="13.2" customHeight="1">
      <c r="A73" t="s">
        <v>43</v>
      </c>
      <c s="6" t="s">
        <v>112</v>
      </c>
      <c s="6" t="s">
        <v>110</v>
      </c>
      <c t="s">
        <v>46</v>
      </c>
      <c s="26" t="s">
        <v>111</v>
      </c>
      <c s="27" t="s">
        <v>59</v>
      </c>
      <c s="28">
        <v>2</v>
      </c>
      <c s="27">
        <v>0</v>
      </c>
      <c s="27">
        <f>ROUND(G73*H73,6)</f>
      </c>
      <c r="L73" s="29">
        <v>0</v>
      </c>
      <c s="24">
        <f>ROUND(ROUND(L73,2)*ROUND(G73,3),2)</f>
      </c>
      <c s="27" t="s">
        <v>64</v>
      </c>
      <c>
        <f>(M73*21)/100</f>
      </c>
      <c t="s">
        <v>50</v>
      </c>
    </row>
    <row r="74" spans="1:5" ht="13.2" customHeight="1">
      <c r="A74" s="30" t="s">
        <v>51</v>
      </c>
      <c r="E74" s="31" t="s">
        <v>46</v>
      </c>
    </row>
    <row r="75" spans="1:5" ht="13.2" customHeight="1">
      <c r="A75" s="30" t="s">
        <v>52</v>
      </c>
      <c r="E75" s="32" t="s">
        <v>46</v>
      </c>
    </row>
    <row r="76" spans="5:5" ht="13.2" customHeight="1">
      <c r="E76" s="31" t="s">
        <v>46</v>
      </c>
    </row>
    <row r="77" spans="1:16" ht="13.2" customHeight="1">
      <c r="A77" t="s">
        <v>43</v>
      </c>
      <c s="6" t="s">
        <v>115</v>
      </c>
      <c s="6" t="s">
        <v>113</v>
      </c>
      <c t="s">
        <v>46</v>
      </c>
      <c s="26" t="s">
        <v>114</v>
      </c>
      <c s="27" t="s">
        <v>85</v>
      </c>
      <c s="28">
        <v>2</v>
      </c>
      <c s="27">
        <v>0</v>
      </c>
      <c s="27">
        <f>ROUND(G77*H77,6)</f>
      </c>
      <c r="L77" s="29">
        <v>0</v>
      </c>
      <c s="24">
        <f>ROUND(ROUND(L77,2)*ROUND(G77,3),2)</f>
      </c>
      <c s="27" t="s">
        <v>64</v>
      </c>
      <c>
        <f>(M77*21)/100</f>
      </c>
      <c t="s">
        <v>50</v>
      </c>
    </row>
    <row r="78" spans="1:5" ht="13.2" customHeight="1">
      <c r="A78" s="30" t="s">
        <v>51</v>
      </c>
      <c r="E78" s="31" t="s">
        <v>46</v>
      </c>
    </row>
    <row r="79" spans="1:5" ht="13.2" customHeight="1">
      <c r="A79" s="30" t="s">
        <v>52</v>
      </c>
      <c r="E79" s="32" t="s">
        <v>46</v>
      </c>
    </row>
    <row r="80" spans="5:5" ht="13.2" customHeight="1">
      <c r="E80" s="31" t="s">
        <v>46</v>
      </c>
    </row>
    <row r="81" spans="1:16" ht="13.2" customHeight="1">
      <c r="A81" t="s">
        <v>43</v>
      </c>
      <c s="6" t="s">
        <v>118</v>
      </c>
      <c s="6" t="s">
        <v>116</v>
      </c>
      <c t="s">
        <v>46</v>
      </c>
      <c s="26" t="s">
        <v>117</v>
      </c>
      <c s="27" t="s">
        <v>85</v>
      </c>
      <c s="28">
        <v>2</v>
      </c>
      <c s="27">
        <v>0.00184</v>
      </c>
      <c s="27">
        <f>ROUND(G81*H81,6)</f>
      </c>
      <c r="L81" s="29">
        <v>0</v>
      </c>
      <c s="24">
        <f>ROUND(ROUND(L81,2)*ROUND(G81,3),2)</f>
      </c>
      <c s="27" t="s">
        <v>64</v>
      </c>
      <c>
        <f>(M81*21)/100</f>
      </c>
      <c t="s">
        <v>50</v>
      </c>
    </row>
    <row r="82" spans="1:5" ht="13.2" customHeight="1">
      <c r="A82" s="30" t="s">
        <v>51</v>
      </c>
      <c r="E82" s="31" t="s">
        <v>46</v>
      </c>
    </row>
    <row r="83" spans="1:5" ht="13.2" customHeight="1">
      <c r="A83" s="30" t="s">
        <v>52</v>
      </c>
      <c r="E83" s="32" t="s">
        <v>46</v>
      </c>
    </row>
    <row r="84" spans="5:5" ht="13.2" customHeight="1">
      <c r="E84" s="31" t="s">
        <v>46</v>
      </c>
    </row>
    <row r="85" spans="1:16" ht="13.2" customHeight="1">
      <c r="A85" t="s">
        <v>43</v>
      </c>
      <c s="6" t="s">
        <v>121</v>
      </c>
      <c s="6" t="s">
        <v>119</v>
      </c>
      <c t="s">
        <v>46</v>
      </c>
      <c s="26" t="s">
        <v>120</v>
      </c>
      <c s="27" t="s">
        <v>59</v>
      </c>
      <c s="28">
        <v>2</v>
      </c>
      <c s="27">
        <v>0.00014</v>
      </c>
      <c s="27">
        <f>ROUND(G85*H85,6)</f>
      </c>
      <c r="L85" s="29">
        <v>0</v>
      </c>
      <c s="24">
        <f>ROUND(ROUND(L85,2)*ROUND(G85,3),2)</f>
      </c>
      <c s="27" t="s">
        <v>64</v>
      </c>
      <c>
        <f>(M85*21)/100</f>
      </c>
      <c t="s">
        <v>50</v>
      </c>
    </row>
    <row r="86" spans="1:5" ht="13.2" customHeight="1">
      <c r="A86" s="30" t="s">
        <v>51</v>
      </c>
      <c r="E86" s="31" t="s">
        <v>46</v>
      </c>
    </row>
    <row r="87" spans="1:5" ht="13.2" customHeight="1">
      <c r="A87" s="30" t="s">
        <v>52</v>
      </c>
      <c r="E87" s="32" t="s">
        <v>46</v>
      </c>
    </row>
    <row r="88" spans="5:5" ht="13.2" customHeight="1">
      <c r="E88" s="31" t="s">
        <v>46</v>
      </c>
    </row>
    <row r="89" spans="1:16" ht="13.2" customHeight="1">
      <c r="A89" t="s">
        <v>43</v>
      </c>
      <c s="6" t="s">
        <v>124</v>
      </c>
      <c s="6" t="s">
        <v>122</v>
      </c>
      <c t="s">
        <v>46</v>
      </c>
      <c s="26" t="s">
        <v>123</v>
      </c>
      <c s="27" t="s">
        <v>59</v>
      </c>
      <c s="28">
        <v>2</v>
      </c>
      <c s="27">
        <v>0</v>
      </c>
      <c s="27">
        <f>ROUND(G89*H89,6)</f>
      </c>
      <c r="L89" s="29">
        <v>0</v>
      </c>
      <c s="24">
        <f>ROUND(ROUND(L89,2)*ROUND(G89,3),2)</f>
      </c>
      <c s="27" t="s">
        <v>64</v>
      </c>
      <c>
        <f>(M89*21)/100</f>
      </c>
      <c t="s">
        <v>50</v>
      </c>
    </row>
    <row r="90" spans="1:5" ht="13.2" customHeight="1">
      <c r="A90" s="30" t="s">
        <v>51</v>
      </c>
      <c r="E90" s="31" t="s">
        <v>46</v>
      </c>
    </row>
    <row r="91" spans="1:5" ht="13.2" customHeight="1">
      <c r="A91" s="30" t="s">
        <v>52</v>
      </c>
      <c r="E91" s="32" t="s">
        <v>46</v>
      </c>
    </row>
    <row r="92" spans="5:5" ht="13.2" customHeight="1">
      <c r="E92" s="31" t="s">
        <v>46</v>
      </c>
    </row>
    <row r="93" spans="1:16" ht="13.2" customHeight="1">
      <c r="A93" t="s">
        <v>43</v>
      </c>
      <c s="6" t="s">
        <v>127</v>
      </c>
      <c s="6" t="s">
        <v>125</v>
      </c>
      <c t="s">
        <v>46</v>
      </c>
      <c s="26" t="s">
        <v>126</v>
      </c>
      <c s="27" t="s">
        <v>59</v>
      </c>
      <c s="28">
        <v>2</v>
      </c>
      <c s="27">
        <v>0.00023</v>
      </c>
      <c s="27">
        <f>ROUND(G93*H93,6)</f>
      </c>
      <c r="L93" s="29">
        <v>0</v>
      </c>
      <c s="24">
        <f>ROUND(ROUND(L93,2)*ROUND(G93,3),2)</f>
      </c>
      <c s="27" t="s">
        <v>64</v>
      </c>
      <c>
        <f>(M93*21)/100</f>
      </c>
      <c t="s">
        <v>50</v>
      </c>
    </row>
    <row r="94" spans="1:5" ht="13.2" customHeight="1">
      <c r="A94" s="30" t="s">
        <v>51</v>
      </c>
      <c r="E94" s="31" t="s">
        <v>46</v>
      </c>
    </row>
    <row r="95" spans="1:5" ht="13.2" customHeight="1">
      <c r="A95" s="30" t="s">
        <v>52</v>
      </c>
      <c r="E95" s="32" t="s">
        <v>46</v>
      </c>
    </row>
    <row r="96" spans="5:5" ht="13.2" customHeight="1">
      <c r="E96" s="31" t="s">
        <v>46</v>
      </c>
    </row>
    <row r="97" spans="1:16" ht="13.2" customHeight="1">
      <c r="A97" t="s">
        <v>43</v>
      </c>
      <c s="6" t="s">
        <v>130</v>
      </c>
      <c s="6" t="s">
        <v>128</v>
      </c>
      <c t="s">
        <v>46</v>
      </c>
      <c s="26" t="s">
        <v>129</v>
      </c>
      <c s="27" t="s">
        <v>48</v>
      </c>
      <c s="28">
        <v>0.055</v>
      </c>
      <c s="27">
        <v>0</v>
      </c>
      <c s="27">
        <f>ROUND(G97*H97,6)</f>
      </c>
      <c r="L97" s="29">
        <v>0</v>
      </c>
      <c s="24">
        <f>ROUND(ROUND(L97,2)*ROUND(G97,3),2)</f>
      </c>
      <c s="27" t="s">
        <v>64</v>
      </c>
      <c>
        <f>(M97*21)/100</f>
      </c>
      <c t="s">
        <v>50</v>
      </c>
    </row>
    <row r="98" spans="1:5" ht="13.2" customHeight="1">
      <c r="A98" s="30" t="s">
        <v>51</v>
      </c>
      <c r="E98" s="31" t="s">
        <v>46</v>
      </c>
    </row>
    <row r="99" spans="1:5" ht="13.2" customHeight="1">
      <c r="A99" s="30" t="s">
        <v>52</v>
      </c>
      <c r="E99" s="32" t="s">
        <v>46</v>
      </c>
    </row>
    <row r="100" spans="5:5" ht="13.2" customHeight="1">
      <c r="E100" s="31" t="s">
        <v>46</v>
      </c>
    </row>
    <row r="101" spans="1:16" ht="13.2" customHeight="1">
      <c r="A101" t="s">
        <v>43</v>
      </c>
      <c s="6" t="s">
        <v>133</v>
      </c>
      <c s="6" t="s">
        <v>131</v>
      </c>
      <c t="s">
        <v>46</v>
      </c>
      <c s="26" t="s">
        <v>132</v>
      </c>
      <c s="27" t="s">
        <v>48</v>
      </c>
      <c s="28">
        <v>0.055</v>
      </c>
      <c s="27">
        <v>0</v>
      </c>
      <c s="27">
        <f>ROUND(G101*H101,6)</f>
      </c>
      <c r="L101" s="29">
        <v>0</v>
      </c>
      <c s="24">
        <f>ROUND(ROUND(L101,2)*ROUND(G101,3),2)</f>
      </c>
      <c s="27" t="s">
        <v>64</v>
      </c>
      <c>
        <f>(M101*21)/100</f>
      </c>
      <c t="s">
        <v>50</v>
      </c>
    </row>
    <row r="102" spans="1:5" ht="13.2" customHeight="1">
      <c r="A102" s="30" t="s">
        <v>51</v>
      </c>
      <c r="E102" s="31" t="s">
        <v>46</v>
      </c>
    </row>
    <row r="103" spans="1:5" ht="13.2" customHeight="1">
      <c r="A103" s="30" t="s">
        <v>52</v>
      </c>
      <c r="E103" s="32" t="s">
        <v>46</v>
      </c>
    </row>
    <row r="104" spans="5:5" ht="13.2" customHeight="1">
      <c r="E104" s="31" t="s">
        <v>46</v>
      </c>
    </row>
    <row r="105" spans="1:16" ht="13.2" customHeight="1">
      <c r="A105" t="s">
        <v>43</v>
      </c>
      <c s="6" t="s">
        <v>141</v>
      </c>
      <c s="6" t="s">
        <v>134</v>
      </c>
      <c t="s">
        <v>46</v>
      </c>
      <c s="26" t="s">
        <v>135</v>
      </c>
      <c s="27" t="s">
        <v>48</v>
      </c>
      <c s="28">
        <v>0.055</v>
      </c>
      <c s="27">
        <v>0</v>
      </c>
      <c s="27">
        <f>ROUND(G105*H105,6)</f>
      </c>
      <c r="L105" s="29">
        <v>0</v>
      </c>
      <c s="24">
        <f>ROUND(ROUND(L105,2)*ROUND(G105,3),2)</f>
      </c>
      <c s="27" t="s">
        <v>64</v>
      </c>
      <c>
        <f>(M105*21)/100</f>
      </c>
      <c t="s">
        <v>50</v>
      </c>
    </row>
    <row r="106" spans="1:5" ht="13.2" customHeight="1">
      <c r="A106" s="30" t="s">
        <v>51</v>
      </c>
      <c r="E106" s="31" t="s">
        <v>46</v>
      </c>
    </row>
    <row r="107" spans="1:5" ht="13.2" customHeight="1">
      <c r="A107" s="30" t="s">
        <v>52</v>
      </c>
      <c r="E107" s="32" t="s">
        <v>46</v>
      </c>
    </row>
    <row r="108" spans="5:5" ht="13.2" customHeight="1">
      <c r="E108" s="31" t="s">
        <v>46</v>
      </c>
    </row>
    <row r="109" spans="1:13" ht="13.2" customHeight="1">
      <c r="A109" t="s">
        <v>40</v>
      </c>
      <c r="C109" s="7" t="s">
        <v>136</v>
      </c>
      <c r="E109" s="25" t="s">
        <v>137</v>
      </c>
      <c r="J109" s="24">
        <f>0</f>
      </c>
      <c s="24">
        <f>0</f>
      </c>
      <c s="24">
        <f>0+L110+L114+L118+L122+L126+L130+L134+L138</f>
      </c>
      <c s="24">
        <f>0+M110+M114+M118+M122+M126+M130+M134+M138</f>
      </c>
    </row>
    <row r="110" spans="1:16" ht="13.2" customHeight="1">
      <c r="A110" t="s">
        <v>43</v>
      </c>
      <c s="6" t="s">
        <v>153</v>
      </c>
      <c s="6" t="s">
        <v>386</v>
      </c>
      <c t="s">
        <v>46</v>
      </c>
      <c s="26" t="s">
        <v>387</v>
      </c>
      <c s="27" t="s">
        <v>59</v>
      </c>
      <c s="28">
        <v>1</v>
      </c>
      <c s="27">
        <v>0.0241</v>
      </c>
      <c s="27">
        <f>ROUND(G110*H110,6)</f>
      </c>
      <c r="L110" s="29">
        <v>0</v>
      </c>
      <c s="24">
        <f>ROUND(ROUND(L110,2)*ROUND(G110,3),2)</f>
      </c>
      <c s="27" t="s">
        <v>49</v>
      </c>
      <c>
        <f>(M110*21)/100</f>
      </c>
      <c t="s">
        <v>50</v>
      </c>
    </row>
    <row r="111" spans="1:5" ht="13.2" customHeight="1">
      <c r="A111" s="30" t="s">
        <v>51</v>
      </c>
      <c r="E111" s="31" t="s">
        <v>46</v>
      </c>
    </row>
    <row r="112" spans="1:5" ht="13.2" customHeight="1">
      <c r="A112" s="30" t="s">
        <v>52</v>
      </c>
      <c r="E112" s="32" t="s">
        <v>46</v>
      </c>
    </row>
    <row r="113" spans="5:5" ht="13.2" customHeight="1">
      <c r="E113" s="31" t="s">
        <v>46</v>
      </c>
    </row>
    <row r="114" spans="1:16" ht="13.2" customHeight="1">
      <c r="A114" t="s">
        <v>43</v>
      </c>
      <c s="6" t="s">
        <v>160</v>
      </c>
      <c s="6" t="s">
        <v>139</v>
      </c>
      <c t="s">
        <v>46</v>
      </c>
      <c s="26" t="s">
        <v>140</v>
      </c>
      <c s="27" t="s">
        <v>63</v>
      </c>
      <c s="28">
        <v>93.24</v>
      </c>
      <c s="27">
        <v>0.00121</v>
      </c>
      <c s="27">
        <f>ROUND(G114*H114,6)</f>
      </c>
      <c r="L114" s="29">
        <v>0</v>
      </c>
      <c s="24">
        <f>ROUND(ROUND(L114,2)*ROUND(G114,3),2)</f>
      </c>
      <c s="27" t="s">
        <v>64</v>
      </c>
      <c>
        <f>(M114*21)/100</f>
      </c>
      <c t="s">
        <v>50</v>
      </c>
    </row>
    <row r="115" spans="1:5" ht="13.2" customHeight="1">
      <c r="A115" s="30" t="s">
        <v>51</v>
      </c>
      <c r="E115" s="31" t="s">
        <v>46</v>
      </c>
    </row>
    <row r="116" spans="1:5" ht="13.2" customHeight="1">
      <c r="A116" s="30" t="s">
        <v>52</v>
      </c>
      <c r="E116" s="32" t="s">
        <v>46</v>
      </c>
    </row>
    <row r="117" spans="5:5" ht="13.2" customHeight="1">
      <c r="E117" s="31" t="s">
        <v>46</v>
      </c>
    </row>
    <row r="118" spans="1:16" ht="13.2" customHeight="1">
      <c r="A118" t="s">
        <v>43</v>
      </c>
      <c s="6" t="s">
        <v>138</v>
      </c>
      <c s="6" t="s">
        <v>388</v>
      </c>
      <c t="s">
        <v>46</v>
      </c>
      <c s="26" t="s">
        <v>389</v>
      </c>
      <c s="27" t="s">
        <v>63</v>
      </c>
      <c s="28">
        <v>21.32</v>
      </c>
      <c s="27">
        <v>0.03134</v>
      </c>
      <c s="27">
        <f>ROUND(G118*H118,6)</f>
      </c>
      <c r="L118" s="29">
        <v>0</v>
      </c>
      <c s="24">
        <f>ROUND(ROUND(L118,2)*ROUND(G118,3),2)</f>
      </c>
      <c s="27" t="s">
        <v>64</v>
      </c>
      <c>
        <f>(M118*21)/100</f>
      </c>
      <c t="s">
        <v>50</v>
      </c>
    </row>
    <row r="119" spans="1:5" ht="13.2" customHeight="1">
      <c r="A119" s="30" t="s">
        <v>51</v>
      </c>
      <c r="E119" s="31" t="s">
        <v>46</v>
      </c>
    </row>
    <row r="120" spans="1:5" ht="13.2" customHeight="1">
      <c r="A120" s="30" t="s">
        <v>52</v>
      </c>
      <c r="E120" s="32" t="s">
        <v>390</v>
      </c>
    </row>
    <row r="121" spans="5:5" ht="13.2" customHeight="1">
      <c r="E121" s="31" t="s">
        <v>46</v>
      </c>
    </row>
    <row r="122" spans="1:16" ht="13.2" customHeight="1">
      <c r="A122" t="s">
        <v>43</v>
      </c>
      <c s="6" t="s">
        <v>150</v>
      </c>
      <c s="6" t="s">
        <v>391</v>
      </c>
      <c t="s">
        <v>46</v>
      </c>
      <c s="26" t="s">
        <v>392</v>
      </c>
      <c s="27" t="s">
        <v>297</v>
      </c>
      <c s="28">
        <v>1</v>
      </c>
      <c s="27">
        <v>0.01639</v>
      </c>
      <c s="27">
        <f>ROUND(G122*H122,6)</f>
      </c>
      <c r="L122" s="29">
        <v>0</v>
      </c>
      <c s="24">
        <f>ROUND(ROUND(L122,2)*ROUND(G122,3),2)</f>
      </c>
      <c s="27" t="s">
        <v>60</v>
      </c>
      <c>
        <f>(M122*21)/100</f>
      </c>
      <c t="s">
        <v>50</v>
      </c>
    </row>
    <row r="123" spans="1:5" ht="13.2" customHeight="1">
      <c r="A123" s="30" t="s">
        <v>51</v>
      </c>
      <c r="E123" s="31" t="s">
        <v>46</v>
      </c>
    </row>
    <row r="124" spans="1:5" ht="13.2" customHeight="1">
      <c r="A124" s="30" t="s">
        <v>52</v>
      </c>
      <c r="E124" s="32" t="s">
        <v>46</v>
      </c>
    </row>
    <row r="125" spans="5:5" ht="13.2" customHeight="1">
      <c r="E125" s="31" t="s">
        <v>46</v>
      </c>
    </row>
    <row r="126" spans="1:16" ht="13.2" customHeight="1">
      <c r="A126" t="s">
        <v>43</v>
      </c>
      <c s="6" t="s">
        <v>147</v>
      </c>
      <c s="6" t="s">
        <v>393</v>
      </c>
      <c t="s">
        <v>46</v>
      </c>
      <c s="26" t="s">
        <v>394</v>
      </c>
      <c s="27" t="s">
        <v>59</v>
      </c>
      <c s="28">
        <v>1</v>
      </c>
      <c s="27">
        <v>0.00022</v>
      </c>
      <c s="27">
        <f>ROUND(G126*H126,6)</f>
      </c>
      <c r="L126" s="29">
        <v>0</v>
      </c>
      <c s="24">
        <f>ROUND(ROUND(L126,2)*ROUND(G126,3),2)</f>
      </c>
      <c s="27" t="s">
        <v>49</v>
      </c>
      <c>
        <f>(M126*21)/100</f>
      </c>
      <c t="s">
        <v>50</v>
      </c>
    </row>
    <row r="127" spans="1:5" ht="13.2" customHeight="1">
      <c r="A127" s="30" t="s">
        <v>51</v>
      </c>
      <c r="E127" s="31" t="s">
        <v>46</v>
      </c>
    </row>
    <row r="128" spans="1:5" ht="13.2" customHeight="1">
      <c r="A128" s="30" t="s">
        <v>52</v>
      </c>
      <c r="E128" s="32" t="s">
        <v>46</v>
      </c>
    </row>
    <row r="129" spans="5:5" ht="13.2" customHeight="1">
      <c r="E129" s="31" t="s">
        <v>46</v>
      </c>
    </row>
    <row r="130" spans="1:16" ht="13.2" customHeight="1">
      <c r="A130" t="s">
        <v>43</v>
      </c>
      <c s="6" t="s">
        <v>157</v>
      </c>
      <c s="6" t="s">
        <v>142</v>
      </c>
      <c t="s">
        <v>46</v>
      </c>
      <c s="26" t="s">
        <v>143</v>
      </c>
      <c s="27" t="s">
        <v>63</v>
      </c>
      <c s="28">
        <v>88.8</v>
      </c>
      <c s="27">
        <v>0.00132</v>
      </c>
      <c s="27">
        <f>ROUND(G130*H130,6)</f>
      </c>
      <c r="L130" s="29">
        <v>0</v>
      </c>
      <c s="24">
        <f>ROUND(ROUND(L130,2)*ROUND(G130,3),2)</f>
      </c>
      <c s="27" t="s">
        <v>64</v>
      </c>
      <c>
        <f>(M130*21)/100</f>
      </c>
      <c t="s">
        <v>50</v>
      </c>
    </row>
    <row r="131" spans="1:5" ht="13.2" customHeight="1">
      <c r="A131" s="30" t="s">
        <v>51</v>
      </c>
      <c r="E131" s="31" t="s">
        <v>46</v>
      </c>
    </row>
    <row r="132" spans="1:5" ht="13.2" customHeight="1">
      <c r="A132" s="30" t="s">
        <v>52</v>
      </c>
      <c r="E132" s="32" t="s">
        <v>395</v>
      </c>
    </row>
    <row r="133" spans="5:5" ht="13.2" customHeight="1">
      <c r="E133" s="31" t="s">
        <v>46</v>
      </c>
    </row>
    <row r="134" spans="1:16" ht="13.2" customHeight="1">
      <c r="A134" t="s">
        <v>43</v>
      </c>
      <c s="6" t="s">
        <v>164</v>
      </c>
      <c s="6" t="s">
        <v>396</v>
      </c>
      <c t="s">
        <v>46</v>
      </c>
      <c s="26" t="s">
        <v>397</v>
      </c>
      <c s="27" t="s">
        <v>48</v>
      </c>
      <c s="28">
        <v>0.939</v>
      </c>
      <c s="27">
        <v>0</v>
      </c>
      <c s="27">
        <f>ROUND(G134*H134,6)</f>
      </c>
      <c r="L134" s="29">
        <v>0</v>
      </c>
      <c s="24">
        <f>ROUND(ROUND(L134,2)*ROUND(G134,3),2)</f>
      </c>
      <c s="27" t="s">
        <v>49</v>
      </c>
      <c>
        <f>(M134*21)/100</f>
      </c>
      <c t="s">
        <v>50</v>
      </c>
    </row>
    <row r="135" spans="1:5" ht="13.2" customHeight="1">
      <c r="A135" s="30" t="s">
        <v>51</v>
      </c>
      <c r="E135" s="31" t="s">
        <v>398</v>
      </c>
    </row>
    <row r="136" spans="1:5" ht="13.2" customHeight="1">
      <c r="A136" s="30" t="s">
        <v>52</v>
      </c>
      <c r="E136" s="32" t="s">
        <v>46</v>
      </c>
    </row>
    <row r="137" spans="5:5" ht="13.2" customHeight="1">
      <c r="E137" s="31" t="s">
        <v>46</v>
      </c>
    </row>
    <row r="138" spans="1:16" ht="13.2" customHeight="1">
      <c r="A138" t="s">
        <v>43</v>
      </c>
      <c s="6" t="s">
        <v>168</v>
      </c>
      <c s="6" t="s">
        <v>399</v>
      </c>
      <c t="s">
        <v>46</v>
      </c>
      <c s="26" t="s">
        <v>400</v>
      </c>
      <c s="27" t="s">
        <v>48</v>
      </c>
      <c s="28">
        <v>0.939</v>
      </c>
      <c s="27">
        <v>0</v>
      </c>
      <c s="27">
        <f>ROUND(G138*H138,6)</f>
      </c>
      <c r="L138" s="29">
        <v>0</v>
      </c>
      <c s="24">
        <f>ROUND(ROUND(L138,2)*ROUND(G138,3),2)</f>
      </c>
      <c s="27" t="s">
        <v>49</v>
      </c>
      <c>
        <f>(M138*21)/100</f>
      </c>
      <c t="s">
        <v>50</v>
      </c>
    </row>
    <row r="139" spans="1:5" ht="13.2" customHeight="1">
      <c r="A139" s="30" t="s">
        <v>51</v>
      </c>
      <c r="E139" s="31" t="s">
        <v>401</v>
      </c>
    </row>
    <row r="140" spans="1:5" ht="13.2" customHeight="1">
      <c r="A140" s="30" t="s">
        <v>52</v>
      </c>
      <c r="E140" s="32" t="s">
        <v>46</v>
      </c>
    </row>
    <row r="141" spans="5:5" ht="13.2" customHeight="1">
      <c r="E141" s="31" t="s">
        <v>46</v>
      </c>
    </row>
    <row r="142" spans="1:13" ht="13.2" customHeight="1">
      <c r="A142" t="s">
        <v>40</v>
      </c>
      <c r="C142" s="7" t="s">
        <v>145</v>
      </c>
      <c r="E142" s="25" t="s">
        <v>146</v>
      </c>
      <c r="J142" s="24">
        <f>0</f>
      </c>
      <c s="24">
        <f>0</f>
      </c>
      <c s="24">
        <f>0+L143+L147+L151+L155+L159+L163+L167+L171</f>
      </c>
      <c s="24">
        <f>0+M143+M147+M151+M155+M159+M163+M167+M171</f>
      </c>
    </row>
    <row r="143" spans="1:16" ht="13.2" customHeight="1">
      <c r="A143" t="s">
        <v>43</v>
      </c>
      <c s="6" t="s">
        <v>184</v>
      </c>
      <c s="6" t="s">
        <v>148</v>
      </c>
      <c t="s">
        <v>46</v>
      </c>
      <c s="26" t="s">
        <v>149</v>
      </c>
      <c s="27" t="s">
        <v>59</v>
      </c>
      <c s="28">
        <v>2</v>
      </c>
      <c s="27">
        <v>0.0275</v>
      </c>
      <c s="27">
        <f>ROUND(G143*H143,6)</f>
      </c>
      <c r="L143" s="29">
        <v>0</v>
      </c>
      <c s="24">
        <f>ROUND(ROUND(L143,2)*ROUND(G143,3),2)</f>
      </c>
      <c s="27" t="s">
        <v>60</v>
      </c>
      <c>
        <f>(M143*21)/100</f>
      </c>
      <c t="s">
        <v>50</v>
      </c>
    </row>
    <row r="144" spans="1:5" ht="13.2" customHeight="1">
      <c r="A144" s="30" t="s">
        <v>51</v>
      </c>
      <c r="E144" s="31" t="s">
        <v>46</v>
      </c>
    </row>
    <row r="145" spans="1:5" ht="13.2" customHeight="1">
      <c r="A145" s="30" t="s">
        <v>52</v>
      </c>
      <c r="E145" s="32" t="s">
        <v>46</v>
      </c>
    </row>
    <row r="146" spans="5:5" ht="13.2" customHeight="1">
      <c r="E146" s="31" t="s">
        <v>46</v>
      </c>
    </row>
    <row r="147" spans="1:16" ht="13.2" customHeight="1">
      <c r="A147" t="s">
        <v>43</v>
      </c>
      <c s="6" t="s">
        <v>172</v>
      </c>
      <c s="6" t="s">
        <v>151</v>
      </c>
      <c t="s">
        <v>46</v>
      </c>
      <c s="26" t="s">
        <v>152</v>
      </c>
      <c s="27" t="s">
        <v>59</v>
      </c>
      <c s="28">
        <v>2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49</v>
      </c>
      <c>
        <f>(M147*21)/100</f>
      </c>
      <c t="s">
        <v>50</v>
      </c>
    </row>
    <row r="148" spans="1:5" ht="13.2" customHeight="1">
      <c r="A148" s="30" t="s">
        <v>51</v>
      </c>
      <c r="E148" s="31" t="s">
        <v>46</v>
      </c>
    </row>
    <row r="149" spans="1:5" ht="13.2" customHeight="1">
      <c r="A149" s="30" t="s">
        <v>52</v>
      </c>
      <c r="E149" s="32" t="s">
        <v>46</v>
      </c>
    </row>
    <row r="150" spans="5:5" ht="13.2" customHeight="1">
      <c r="E150" s="31" t="s">
        <v>46</v>
      </c>
    </row>
    <row r="151" spans="1:16" ht="13.2" customHeight="1">
      <c r="A151" t="s">
        <v>43</v>
      </c>
      <c s="6" t="s">
        <v>187</v>
      </c>
      <c s="6" t="s">
        <v>402</v>
      </c>
      <c t="s">
        <v>46</v>
      </c>
      <c s="26" t="s">
        <v>403</v>
      </c>
      <c s="27" t="s">
        <v>63</v>
      </c>
      <c s="28">
        <v>3.152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64</v>
      </c>
      <c>
        <f>(M151*21)/100</f>
      </c>
      <c t="s">
        <v>50</v>
      </c>
    </row>
    <row r="152" spans="1:5" ht="13.2" customHeight="1">
      <c r="A152" s="30" t="s">
        <v>51</v>
      </c>
      <c r="E152" s="31" t="s">
        <v>46</v>
      </c>
    </row>
    <row r="153" spans="1:5" ht="13.2" customHeight="1">
      <c r="A153" s="30" t="s">
        <v>52</v>
      </c>
      <c r="E153" s="32" t="s">
        <v>404</v>
      </c>
    </row>
    <row r="154" spans="5:5" ht="13.2" customHeight="1">
      <c r="E154" s="31" t="s">
        <v>46</v>
      </c>
    </row>
    <row r="155" spans="1:16" ht="13.2" customHeight="1">
      <c r="A155" t="s">
        <v>43</v>
      </c>
      <c s="6" t="s">
        <v>191</v>
      </c>
      <c s="6" t="s">
        <v>158</v>
      </c>
      <c t="s">
        <v>46</v>
      </c>
      <c s="26" t="s">
        <v>159</v>
      </c>
      <c s="27" t="s">
        <v>59</v>
      </c>
      <c s="28">
        <v>2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64</v>
      </c>
      <c>
        <f>(M155*21)/100</f>
      </c>
      <c t="s">
        <v>50</v>
      </c>
    </row>
    <row r="156" spans="1:5" ht="13.2" customHeight="1">
      <c r="A156" s="30" t="s">
        <v>51</v>
      </c>
      <c r="E156" s="31" t="s">
        <v>46</v>
      </c>
    </row>
    <row r="157" spans="1:5" ht="13.2" customHeight="1">
      <c r="A157" s="30" t="s">
        <v>52</v>
      </c>
      <c r="E157" s="32" t="s">
        <v>46</v>
      </c>
    </row>
    <row r="158" spans="5:5" ht="13.2" customHeight="1">
      <c r="E158" s="31" t="s">
        <v>46</v>
      </c>
    </row>
    <row r="159" spans="1:16" ht="13.2" customHeight="1">
      <c r="A159" t="s">
        <v>43</v>
      </c>
      <c s="6" t="s">
        <v>194</v>
      </c>
      <c s="6" t="s">
        <v>161</v>
      </c>
      <c t="s">
        <v>46</v>
      </c>
      <c s="26" t="s">
        <v>162</v>
      </c>
      <c s="27" t="s">
        <v>163</v>
      </c>
      <c s="28">
        <v>1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64</v>
      </c>
      <c>
        <f>(M159*21)/100</f>
      </c>
      <c t="s">
        <v>50</v>
      </c>
    </row>
    <row r="160" spans="1:5" ht="13.2" customHeight="1">
      <c r="A160" s="30" t="s">
        <v>51</v>
      </c>
      <c r="E160" s="31" t="s">
        <v>46</v>
      </c>
    </row>
    <row r="161" spans="1:5" ht="13.2" customHeight="1">
      <c r="A161" s="30" t="s">
        <v>52</v>
      </c>
      <c r="E161" s="32" t="s">
        <v>46</v>
      </c>
    </row>
    <row r="162" spans="5:5" ht="13.2" customHeight="1">
      <c r="E162" s="31" t="s">
        <v>46</v>
      </c>
    </row>
    <row r="163" spans="1:16" ht="13.2" customHeight="1">
      <c r="A163" t="s">
        <v>43</v>
      </c>
      <c s="6" t="s">
        <v>181</v>
      </c>
      <c s="6" t="s">
        <v>165</v>
      </c>
      <c t="s">
        <v>46</v>
      </c>
      <c s="26" t="s">
        <v>166</v>
      </c>
      <c s="27" t="s">
        <v>48</v>
      </c>
      <c s="28">
        <v>0.055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49</v>
      </c>
      <c>
        <f>(M163*21)/100</f>
      </c>
      <c t="s">
        <v>50</v>
      </c>
    </row>
    <row r="164" spans="1:5" ht="13.2" customHeight="1">
      <c r="A164" s="30" t="s">
        <v>51</v>
      </c>
      <c r="E164" s="31" t="s">
        <v>167</v>
      </c>
    </row>
    <row r="165" spans="1:5" ht="13.2" customHeight="1">
      <c r="A165" s="30" t="s">
        <v>52</v>
      </c>
      <c r="E165" s="32" t="s">
        <v>46</v>
      </c>
    </row>
    <row r="166" spans="5:5" ht="13.2" customHeight="1">
      <c r="E166" s="31" t="s">
        <v>46</v>
      </c>
    </row>
    <row r="167" spans="1:16" ht="13.2" customHeight="1">
      <c r="A167" t="s">
        <v>43</v>
      </c>
      <c s="6" t="s">
        <v>197</v>
      </c>
      <c s="6" t="s">
        <v>169</v>
      </c>
      <c t="s">
        <v>46</v>
      </c>
      <c s="26" t="s">
        <v>170</v>
      </c>
      <c s="27" t="s">
        <v>48</v>
      </c>
      <c s="28">
        <v>0.055</v>
      </c>
      <c s="27">
        <v>0</v>
      </c>
      <c s="27">
        <f>ROUND(G167*H167,6)</f>
      </c>
      <c r="L167" s="29">
        <v>0</v>
      </c>
      <c s="24">
        <f>ROUND(ROUND(L167,2)*ROUND(G167,3),2)</f>
      </c>
      <c s="27" t="s">
        <v>49</v>
      </c>
      <c>
        <f>(M167*21)/100</f>
      </c>
      <c t="s">
        <v>50</v>
      </c>
    </row>
    <row r="168" spans="1:5" ht="13.2" customHeight="1">
      <c r="A168" s="30" t="s">
        <v>51</v>
      </c>
      <c r="E168" s="31" t="s">
        <v>171</v>
      </c>
    </row>
    <row r="169" spans="1:5" ht="13.2" customHeight="1">
      <c r="A169" s="30" t="s">
        <v>52</v>
      </c>
      <c r="E169" s="32" t="s">
        <v>46</v>
      </c>
    </row>
    <row r="170" spans="5:5" ht="13.2" customHeight="1">
      <c r="E170" s="31" t="s">
        <v>46</v>
      </c>
    </row>
    <row r="171" spans="1:16" ht="13.2" customHeight="1">
      <c r="A171" t="s">
        <v>43</v>
      </c>
      <c s="6" t="s">
        <v>201</v>
      </c>
      <c s="6" t="s">
        <v>173</v>
      </c>
      <c t="s">
        <v>46</v>
      </c>
      <c s="26" t="s">
        <v>174</v>
      </c>
      <c s="27" t="s">
        <v>48</v>
      </c>
      <c s="28">
        <v>0.055</v>
      </c>
      <c s="27">
        <v>0</v>
      </c>
      <c s="27">
        <f>ROUND(G171*H171,6)</f>
      </c>
      <c r="L171" s="29">
        <v>0</v>
      </c>
      <c s="24">
        <f>ROUND(ROUND(L171,2)*ROUND(G171,3),2)</f>
      </c>
      <c s="27" t="s">
        <v>49</v>
      </c>
      <c>
        <f>(M171*21)/100</f>
      </c>
      <c t="s">
        <v>50</v>
      </c>
    </row>
    <row r="172" spans="1:5" ht="13.2" customHeight="1">
      <c r="A172" s="30" t="s">
        <v>51</v>
      </c>
      <c r="E172" s="31" t="s">
        <v>175</v>
      </c>
    </row>
    <row r="173" spans="1:5" ht="13.2" customHeight="1">
      <c r="A173" s="30" t="s">
        <v>52</v>
      </c>
      <c r="E173" s="32" t="s">
        <v>46</v>
      </c>
    </row>
    <row r="174" spans="5:5" ht="13.2" customHeight="1">
      <c r="E174" s="31" t="s">
        <v>46</v>
      </c>
    </row>
    <row r="175" spans="1:13" ht="13.2" customHeight="1">
      <c r="A175" t="s">
        <v>40</v>
      </c>
      <c r="C175" s="7" t="s">
        <v>176</v>
      </c>
      <c r="E175" s="25" t="s">
        <v>177</v>
      </c>
      <c r="J175" s="24">
        <f>0</f>
      </c>
      <c s="24">
        <f>0</f>
      </c>
      <c s="24">
        <f>0+L176+L180+L184+L188+L192+L196+L200+L204+L208</f>
      </c>
      <c s="24">
        <f>0+M176+M180+M184+M188+M192+M196+M200+M204+M208</f>
      </c>
    </row>
    <row r="176" spans="1:16" ht="13.2" customHeight="1">
      <c r="A176" t="s">
        <v>43</v>
      </c>
      <c s="6" t="s">
        <v>226</v>
      </c>
      <c s="6" t="s">
        <v>179</v>
      </c>
      <c t="s">
        <v>46</v>
      </c>
      <c s="26" t="s">
        <v>180</v>
      </c>
      <c s="27" t="s">
        <v>78</v>
      </c>
      <c s="28">
        <v>41.657</v>
      </c>
      <c s="27">
        <v>0.00035</v>
      </c>
      <c s="27">
        <f>ROUND(G176*H176,6)</f>
      </c>
      <c r="L176" s="29">
        <v>0</v>
      </c>
      <c s="24">
        <f>ROUND(ROUND(L176,2)*ROUND(G176,3),2)</f>
      </c>
      <c s="27" t="s">
        <v>60</v>
      </c>
      <c>
        <f>(M176*21)/100</f>
      </c>
      <c t="s">
        <v>50</v>
      </c>
    </row>
    <row r="177" spans="1:5" ht="13.2" customHeight="1">
      <c r="A177" s="30" t="s">
        <v>51</v>
      </c>
      <c r="E177" s="31" t="s">
        <v>46</v>
      </c>
    </row>
    <row r="178" spans="1:5" ht="13.2" customHeight="1">
      <c r="A178" s="30" t="s">
        <v>52</v>
      </c>
      <c r="E178" s="32" t="s">
        <v>46</v>
      </c>
    </row>
    <row r="179" spans="5:5" ht="13.2" customHeight="1">
      <c r="E179" s="31" t="s">
        <v>46</v>
      </c>
    </row>
    <row r="180" spans="1:16" ht="13.2" customHeight="1">
      <c r="A180" t="s">
        <v>43</v>
      </c>
      <c s="6" t="s">
        <v>217</v>
      </c>
      <c s="6" t="s">
        <v>182</v>
      </c>
      <c t="s">
        <v>46</v>
      </c>
      <c s="26" t="s">
        <v>183</v>
      </c>
      <c s="27" t="s">
        <v>63</v>
      </c>
      <c s="28">
        <v>97.68</v>
      </c>
      <c s="27">
        <v>0.0051</v>
      </c>
      <c s="27">
        <f>ROUND(G180*H180,6)</f>
      </c>
      <c r="L180" s="29">
        <v>0</v>
      </c>
      <c s="24">
        <f>ROUND(ROUND(L180,2)*ROUND(G180,3),2)</f>
      </c>
      <c s="27" t="s">
        <v>64</v>
      </c>
      <c>
        <f>(M180*21)/100</f>
      </c>
      <c t="s">
        <v>50</v>
      </c>
    </row>
    <row r="181" spans="1:5" ht="13.2" customHeight="1">
      <c r="A181" s="30" t="s">
        <v>51</v>
      </c>
      <c r="E181" s="31" t="s">
        <v>46</v>
      </c>
    </row>
    <row r="182" spans="1:5" ht="13.2" customHeight="1">
      <c r="A182" s="30" t="s">
        <v>52</v>
      </c>
      <c r="E182" s="32" t="s">
        <v>46</v>
      </c>
    </row>
    <row r="183" spans="5:5" ht="13.2" customHeight="1">
      <c r="E183" s="31" t="s">
        <v>46</v>
      </c>
    </row>
    <row r="184" spans="1:16" ht="13.2" customHeight="1">
      <c r="A184" t="s">
        <v>43</v>
      </c>
      <c s="6" t="s">
        <v>178</v>
      </c>
      <c s="6" t="s">
        <v>185</v>
      </c>
      <c t="s">
        <v>46</v>
      </c>
      <c s="26" t="s">
        <v>186</v>
      </c>
      <c s="27" t="s">
        <v>63</v>
      </c>
      <c s="28">
        <v>88.8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64</v>
      </c>
      <c>
        <f>(M184*21)/100</f>
      </c>
      <c t="s">
        <v>50</v>
      </c>
    </row>
    <row r="185" spans="1:5" ht="13.2" customHeight="1">
      <c r="A185" s="30" t="s">
        <v>51</v>
      </c>
      <c r="E185" s="31" t="s">
        <v>46</v>
      </c>
    </row>
    <row r="186" spans="1:5" ht="13.2" customHeight="1">
      <c r="A186" s="30" t="s">
        <v>52</v>
      </c>
      <c r="E186" s="32" t="s">
        <v>395</v>
      </c>
    </row>
    <row r="187" spans="5:5" ht="13.2" customHeight="1">
      <c r="E187" s="31" t="s">
        <v>46</v>
      </c>
    </row>
    <row r="188" spans="1:16" ht="13.2" customHeight="1">
      <c r="A188" t="s">
        <v>43</v>
      </c>
      <c s="6" t="s">
        <v>204</v>
      </c>
      <c s="6" t="s">
        <v>188</v>
      </c>
      <c t="s">
        <v>46</v>
      </c>
      <c s="26" t="s">
        <v>189</v>
      </c>
      <c s="27" t="s">
        <v>63</v>
      </c>
      <c s="28">
        <v>88.8</v>
      </c>
      <c s="27">
        <v>0.00758</v>
      </c>
      <c s="27">
        <f>ROUND(G188*H188,6)</f>
      </c>
      <c r="L188" s="29">
        <v>0</v>
      </c>
      <c s="24">
        <f>ROUND(ROUND(L188,2)*ROUND(G188,3),2)</f>
      </c>
      <c s="27" t="s">
        <v>49</v>
      </c>
      <c>
        <f>(M188*21)/100</f>
      </c>
      <c t="s">
        <v>50</v>
      </c>
    </row>
    <row r="189" spans="1:5" ht="13.2" customHeight="1">
      <c r="A189" s="30" t="s">
        <v>51</v>
      </c>
      <c r="E189" s="31" t="s">
        <v>190</v>
      </c>
    </row>
    <row r="190" spans="1:5" ht="13.2" customHeight="1">
      <c r="A190" s="30" t="s">
        <v>52</v>
      </c>
      <c r="E190" s="32" t="s">
        <v>395</v>
      </c>
    </row>
    <row r="191" spans="5:5" ht="13.2" customHeight="1">
      <c r="E191" s="31" t="s">
        <v>46</v>
      </c>
    </row>
    <row r="192" spans="1:16" ht="13.2" customHeight="1">
      <c r="A192" t="s">
        <v>43</v>
      </c>
      <c s="6" t="s">
        <v>213</v>
      </c>
      <c s="6" t="s">
        <v>192</v>
      </c>
      <c t="s">
        <v>46</v>
      </c>
      <c s="26" t="s">
        <v>193</v>
      </c>
      <c s="27" t="s">
        <v>63</v>
      </c>
      <c s="28">
        <v>88.8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64</v>
      </c>
      <c>
        <f>(M192*21)/100</f>
      </c>
      <c t="s">
        <v>50</v>
      </c>
    </row>
    <row r="193" spans="1:5" ht="13.2" customHeight="1">
      <c r="A193" s="30" t="s">
        <v>51</v>
      </c>
      <c r="E193" s="31" t="s">
        <v>46</v>
      </c>
    </row>
    <row r="194" spans="1:5" ht="13.2" customHeight="1">
      <c r="A194" s="30" t="s">
        <v>52</v>
      </c>
      <c r="E194" s="32" t="s">
        <v>395</v>
      </c>
    </row>
    <row r="195" spans="5:5" ht="13.2" customHeight="1">
      <c r="E195" s="31" t="s">
        <v>46</v>
      </c>
    </row>
    <row r="196" spans="1:16" ht="13.2" customHeight="1">
      <c r="A196" t="s">
        <v>43</v>
      </c>
      <c s="6" t="s">
        <v>210</v>
      </c>
      <c s="6" t="s">
        <v>195</v>
      </c>
      <c t="s">
        <v>46</v>
      </c>
      <c s="26" t="s">
        <v>196</v>
      </c>
      <c s="27" t="s">
        <v>63</v>
      </c>
      <c s="28">
        <v>88.8</v>
      </c>
      <c s="27">
        <v>0.0004</v>
      </c>
      <c s="27">
        <f>ROUND(G196*H196,6)</f>
      </c>
      <c r="L196" s="29">
        <v>0</v>
      </c>
      <c s="24">
        <f>ROUND(ROUND(L196,2)*ROUND(G196,3),2)</f>
      </c>
      <c s="27" t="s">
        <v>64</v>
      </c>
      <c>
        <f>(M196*21)/100</f>
      </c>
      <c t="s">
        <v>50</v>
      </c>
    </row>
    <row r="197" spans="1:5" ht="13.2" customHeight="1">
      <c r="A197" s="30" t="s">
        <v>51</v>
      </c>
      <c r="E197" s="31" t="s">
        <v>46</v>
      </c>
    </row>
    <row r="198" spans="1:5" ht="26.4" customHeight="1">
      <c r="A198" s="30" t="s">
        <v>52</v>
      </c>
      <c r="E198" s="32" t="s">
        <v>405</v>
      </c>
    </row>
    <row r="199" spans="5:5" ht="13.2" customHeight="1">
      <c r="E199" s="31" t="s">
        <v>46</v>
      </c>
    </row>
    <row r="200" spans="1:16" ht="13.2" customHeight="1">
      <c r="A200" t="s">
        <v>43</v>
      </c>
      <c s="6" t="s">
        <v>220</v>
      </c>
      <c s="6" t="s">
        <v>198</v>
      </c>
      <c t="s">
        <v>46</v>
      </c>
      <c s="26" t="s">
        <v>199</v>
      </c>
      <c s="27" t="s">
        <v>78</v>
      </c>
      <c s="28">
        <v>40.84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64</v>
      </c>
      <c>
        <f>(M200*21)/100</f>
      </c>
      <c t="s">
        <v>50</v>
      </c>
    </row>
    <row r="201" spans="1:5" ht="13.2" customHeight="1">
      <c r="A201" s="30" t="s">
        <v>51</v>
      </c>
      <c r="E201" s="31" t="s">
        <v>46</v>
      </c>
    </row>
    <row r="202" spans="1:5" ht="13.2" customHeight="1">
      <c r="A202" s="30" t="s">
        <v>52</v>
      </c>
      <c r="E202" s="32" t="s">
        <v>406</v>
      </c>
    </row>
    <row r="203" spans="5:5" ht="13.2" customHeight="1">
      <c r="E203" s="31" t="s">
        <v>46</v>
      </c>
    </row>
    <row r="204" spans="1:16" ht="13.2" customHeight="1">
      <c r="A204" t="s">
        <v>43</v>
      </c>
      <c s="6" t="s">
        <v>223</v>
      </c>
      <c s="6" t="s">
        <v>202</v>
      </c>
      <c t="s">
        <v>46</v>
      </c>
      <c s="26" t="s">
        <v>203</v>
      </c>
      <c s="27" t="s">
        <v>78</v>
      </c>
      <c s="28">
        <v>40.84</v>
      </c>
      <c s="27">
        <v>1E-05</v>
      </c>
      <c s="27">
        <f>ROUND(G204*H204,6)</f>
      </c>
      <c r="L204" s="29">
        <v>0</v>
      </c>
      <c s="24">
        <f>ROUND(ROUND(L204,2)*ROUND(G204,3),2)</f>
      </c>
      <c s="27" t="s">
        <v>64</v>
      </c>
      <c>
        <f>(M204*21)/100</f>
      </c>
      <c t="s">
        <v>50</v>
      </c>
    </row>
    <row r="205" spans="1:5" ht="13.2" customHeight="1">
      <c r="A205" s="30" t="s">
        <v>51</v>
      </c>
      <c r="E205" s="31" t="s">
        <v>46</v>
      </c>
    </row>
    <row r="206" spans="1:5" ht="13.2" customHeight="1">
      <c r="A206" s="30" t="s">
        <v>52</v>
      </c>
      <c r="E206" s="32" t="s">
        <v>406</v>
      </c>
    </row>
    <row r="207" spans="5:5" ht="13.2" customHeight="1">
      <c r="E207" s="31" t="s">
        <v>46</v>
      </c>
    </row>
    <row r="208" spans="1:16" ht="13.2" customHeight="1">
      <c r="A208" t="s">
        <v>43</v>
      </c>
      <c s="6" t="s">
        <v>229</v>
      </c>
      <c s="6" t="s">
        <v>205</v>
      </c>
      <c t="s">
        <v>46</v>
      </c>
      <c s="26" t="s">
        <v>206</v>
      </c>
      <c s="27" t="s">
        <v>63</v>
      </c>
      <c s="28">
        <v>58.561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64</v>
      </c>
      <c>
        <f>(M208*21)/100</f>
      </c>
      <c t="s">
        <v>50</v>
      </c>
    </row>
    <row r="209" spans="1:5" ht="13.2" customHeight="1">
      <c r="A209" s="30" t="s">
        <v>51</v>
      </c>
      <c r="E209" s="31" t="s">
        <v>46</v>
      </c>
    </row>
    <row r="210" spans="1:5" ht="13.2" customHeight="1">
      <c r="A210" s="30" t="s">
        <v>52</v>
      </c>
      <c r="E210" s="32" t="s">
        <v>407</v>
      </c>
    </row>
    <row r="211" spans="5:5" ht="13.2" customHeight="1">
      <c r="E211" s="31" t="s">
        <v>46</v>
      </c>
    </row>
    <row r="212" spans="1:13" ht="13.2" customHeight="1">
      <c r="A212" t="s">
        <v>40</v>
      </c>
      <c r="C212" s="7" t="s">
        <v>208</v>
      </c>
      <c r="E212" s="25" t="s">
        <v>209</v>
      </c>
      <c r="J212" s="24">
        <f>0</f>
      </c>
      <c s="24">
        <f>0</f>
      </c>
      <c s="24">
        <f>0+L213+L217+L221+L225+L229+L233+L237+L241+L245+L249</f>
      </c>
      <c s="24">
        <f>0+M213+M217+M221+M225+M229+M233+M237+M241+M245+M249</f>
      </c>
    </row>
    <row r="213" spans="1:16" ht="13.2" customHeight="1">
      <c r="A213" t="s">
        <v>43</v>
      </c>
      <c s="6" t="s">
        <v>237</v>
      </c>
      <c s="6" t="s">
        <v>211</v>
      </c>
      <c t="s">
        <v>46</v>
      </c>
      <c s="26" t="s">
        <v>212</v>
      </c>
      <c s="27" t="s">
        <v>63</v>
      </c>
      <c s="28">
        <v>5.451</v>
      </c>
      <c s="27">
        <v>0.0126</v>
      </c>
      <c s="27">
        <f>ROUND(G213*H213,6)</f>
      </c>
      <c r="L213" s="29">
        <v>0</v>
      </c>
      <c s="24">
        <f>ROUND(ROUND(L213,2)*ROUND(G213,3),2)</f>
      </c>
      <c s="27" t="s">
        <v>64</v>
      </c>
      <c>
        <f>(M213*21)/100</f>
      </c>
      <c t="s">
        <v>50</v>
      </c>
    </row>
    <row r="214" spans="1:5" ht="13.2" customHeight="1">
      <c r="A214" s="30" t="s">
        <v>51</v>
      </c>
      <c r="E214" s="31" t="s">
        <v>46</v>
      </c>
    </row>
    <row r="215" spans="1:5" ht="13.2" customHeight="1">
      <c r="A215" s="30" t="s">
        <v>52</v>
      </c>
      <c r="E215" s="32" t="s">
        <v>46</v>
      </c>
    </row>
    <row r="216" spans="5:5" ht="13.2" customHeight="1">
      <c r="E216" s="31" t="s">
        <v>46</v>
      </c>
    </row>
    <row r="217" spans="1:16" ht="13.2" customHeight="1">
      <c r="A217" t="s">
        <v>43</v>
      </c>
      <c s="6" t="s">
        <v>233</v>
      </c>
      <c s="6" t="s">
        <v>214</v>
      </c>
      <c t="s">
        <v>46</v>
      </c>
      <c s="26" t="s">
        <v>215</v>
      </c>
      <c s="27" t="s">
        <v>63</v>
      </c>
      <c s="28">
        <v>4.955</v>
      </c>
      <c s="27">
        <v>0.003</v>
      </c>
      <c s="27">
        <f>ROUND(G217*H217,6)</f>
      </c>
      <c r="L217" s="29">
        <v>0</v>
      </c>
      <c s="24">
        <f>ROUND(ROUND(L217,2)*ROUND(G217,3),2)</f>
      </c>
      <c s="27" t="s">
        <v>64</v>
      </c>
      <c>
        <f>(M217*21)/100</f>
      </c>
      <c t="s">
        <v>50</v>
      </c>
    </row>
    <row r="218" spans="1:5" ht="13.2" customHeight="1">
      <c r="A218" s="30" t="s">
        <v>51</v>
      </c>
      <c r="E218" s="31" t="s">
        <v>46</v>
      </c>
    </row>
    <row r="219" spans="1:5" ht="13.2" customHeight="1">
      <c r="A219" s="30" t="s">
        <v>52</v>
      </c>
      <c r="E219" s="32" t="s">
        <v>408</v>
      </c>
    </row>
    <row r="220" spans="5:5" ht="13.2" customHeight="1">
      <c r="E220" s="31" t="s">
        <v>46</v>
      </c>
    </row>
    <row r="221" spans="1:16" ht="13.2" customHeight="1">
      <c r="A221" t="s">
        <v>43</v>
      </c>
      <c s="6" t="s">
        <v>241</v>
      </c>
      <c s="6" t="s">
        <v>218</v>
      </c>
      <c t="s">
        <v>46</v>
      </c>
      <c s="26" t="s">
        <v>219</v>
      </c>
      <c s="27" t="s">
        <v>63</v>
      </c>
      <c s="28">
        <v>4.955</v>
      </c>
      <c s="27">
        <v>0</v>
      </c>
      <c s="27">
        <f>ROUND(G221*H221,6)</f>
      </c>
      <c r="L221" s="29">
        <v>0</v>
      </c>
      <c s="24">
        <f>ROUND(ROUND(L221,2)*ROUND(G221,3),2)</f>
      </c>
      <c s="27" t="s">
        <v>64</v>
      </c>
      <c>
        <f>(M221*21)/100</f>
      </c>
      <c t="s">
        <v>50</v>
      </c>
    </row>
    <row r="222" spans="1:5" ht="13.2" customHeight="1">
      <c r="A222" s="30" t="s">
        <v>51</v>
      </c>
      <c r="E222" s="31" t="s">
        <v>46</v>
      </c>
    </row>
    <row r="223" spans="1:5" ht="13.2" customHeight="1">
      <c r="A223" s="30" t="s">
        <v>52</v>
      </c>
      <c r="E223" s="32" t="s">
        <v>408</v>
      </c>
    </row>
    <row r="224" spans="5:5" ht="13.2" customHeight="1">
      <c r="E224" s="31" t="s">
        <v>46</v>
      </c>
    </row>
    <row r="225" spans="1:16" ht="13.2" customHeight="1">
      <c r="A225" t="s">
        <v>43</v>
      </c>
      <c s="6" t="s">
        <v>247</v>
      </c>
      <c s="6" t="s">
        <v>221</v>
      </c>
      <c t="s">
        <v>46</v>
      </c>
      <c s="26" t="s">
        <v>222</v>
      </c>
      <c s="27" t="s">
        <v>63</v>
      </c>
      <c s="28">
        <v>4.955</v>
      </c>
      <c s="27">
        <v>0</v>
      </c>
      <c s="27">
        <f>ROUND(G225*H225,6)</f>
      </c>
      <c r="L225" s="29">
        <v>0</v>
      </c>
      <c s="24">
        <f>ROUND(ROUND(L225,2)*ROUND(G225,3),2)</f>
      </c>
      <c s="27" t="s">
        <v>64</v>
      </c>
      <c>
        <f>(M225*21)/100</f>
      </c>
      <c t="s">
        <v>50</v>
      </c>
    </row>
    <row r="226" spans="1:5" ht="13.2" customHeight="1">
      <c r="A226" s="30" t="s">
        <v>51</v>
      </c>
      <c r="E226" s="31" t="s">
        <v>46</v>
      </c>
    </row>
    <row r="227" spans="1:5" ht="13.2" customHeight="1">
      <c r="A227" s="30" t="s">
        <v>52</v>
      </c>
      <c r="E227" s="32" t="s">
        <v>409</v>
      </c>
    </row>
    <row r="228" spans="5:5" ht="13.2" customHeight="1">
      <c r="E228" s="31" t="s">
        <v>46</v>
      </c>
    </row>
    <row r="229" spans="1:16" ht="13.2" customHeight="1">
      <c r="A229" t="s">
        <v>43</v>
      </c>
      <c s="6" t="s">
        <v>250</v>
      </c>
      <c s="6" t="s">
        <v>224</v>
      </c>
      <c t="s">
        <v>46</v>
      </c>
      <c s="26" t="s">
        <v>225</v>
      </c>
      <c s="27" t="s">
        <v>63</v>
      </c>
      <c s="28">
        <v>4.955</v>
      </c>
      <c s="27">
        <v>0.008</v>
      </c>
      <c s="27">
        <f>ROUND(G229*H229,6)</f>
      </c>
      <c r="L229" s="29">
        <v>0</v>
      </c>
      <c s="24">
        <f>ROUND(ROUND(L229,2)*ROUND(G229,3),2)</f>
      </c>
      <c s="27" t="s">
        <v>64</v>
      </c>
      <c>
        <f>(M229*21)/100</f>
      </c>
      <c t="s">
        <v>50</v>
      </c>
    </row>
    <row r="230" spans="1:5" ht="13.2" customHeight="1">
      <c r="A230" s="30" t="s">
        <v>51</v>
      </c>
      <c r="E230" s="31" t="s">
        <v>46</v>
      </c>
    </row>
    <row r="231" spans="1:5" ht="13.2" customHeight="1">
      <c r="A231" s="30" t="s">
        <v>52</v>
      </c>
      <c r="E231" s="32" t="s">
        <v>409</v>
      </c>
    </row>
    <row r="232" spans="5:5" ht="13.2" customHeight="1">
      <c r="E232" s="31" t="s">
        <v>46</v>
      </c>
    </row>
    <row r="233" spans="1:16" ht="13.2" customHeight="1">
      <c r="A233" t="s">
        <v>43</v>
      </c>
      <c s="6" t="s">
        <v>254</v>
      </c>
      <c s="6" t="s">
        <v>227</v>
      </c>
      <c t="s">
        <v>46</v>
      </c>
      <c s="26" t="s">
        <v>228</v>
      </c>
      <c s="27" t="s">
        <v>63</v>
      </c>
      <c s="28">
        <v>4.955</v>
      </c>
      <c s="27">
        <v>0</v>
      </c>
      <c s="27">
        <f>ROUND(G233*H233,6)</f>
      </c>
      <c r="L233" s="29">
        <v>0</v>
      </c>
      <c s="24">
        <f>ROUND(ROUND(L233,2)*ROUND(G233,3),2)</f>
      </c>
      <c s="27" t="s">
        <v>64</v>
      </c>
      <c>
        <f>(M233*21)/100</f>
      </c>
      <c t="s">
        <v>50</v>
      </c>
    </row>
    <row r="234" spans="1:5" ht="13.2" customHeight="1">
      <c r="A234" s="30" t="s">
        <v>51</v>
      </c>
      <c r="E234" s="31" t="s">
        <v>46</v>
      </c>
    </row>
    <row r="235" spans="1:5" ht="13.2" customHeight="1">
      <c r="A235" s="30" t="s">
        <v>52</v>
      </c>
      <c r="E235" s="32" t="s">
        <v>409</v>
      </c>
    </row>
    <row r="236" spans="5:5" ht="13.2" customHeight="1">
      <c r="E236" s="31" t="s">
        <v>46</v>
      </c>
    </row>
    <row r="237" spans="1:16" ht="13.2" customHeight="1">
      <c r="A237" t="s">
        <v>43</v>
      </c>
      <c s="6" t="s">
        <v>257</v>
      </c>
      <c s="6" t="s">
        <v>230</v>
      </c>
      <c t="s">
        <v>46</v>
      </c>
      <c s="26" t="s">
        <v>231</v>
      </c>
      <c s="27" t="s">
        <v>78</v>
      </c>
      <c s="28">
        <v>9.07</v>
      </c>
      <c s="27">
        <v>0.00026</v>
      </c>
      <c s="27">
        <f>ROUND(G237*H237,6)</f>
      </c>
      <c r="L237" s="29">
        <v>0</v>
      </c>
      <c s="24">
        <f>ROUND(ROUND(L237,2)*ROUND(G237,3),2)</f>
      </c>
      <c s="27" t="s">
        <v>64</v>
      </c>
      <c>
        <f>(M237*21)/100</f>
      </c>
      <c t="s">
        <v>50</v>
      </c>
    </row>
    <row r="238" spans="1:5" ht="13.2" customHeight="1">
      <c r="A238" s="30" t="s">
        <v>51</v>
      </c>
      <c r="E238" s="31" t="s">
        <v>46</v>
      </c>
    </row>
    <row r="239" spans="1:5" ht="13.2" customHeight="1">
      <c r="A239" s="30" t="s">
        <v>52</v>
      </c>
      <c r="E239" s="32" t="s">
        <v>410</v>
      </c>
    </row>
    <row r="240" spans="5:5" ht="13.2" customHeight="1">
      <c r="E240" s="31" t="s">
        <v>46</v>
      </c>
    </row>
    <row r="241" spans="1:16" ht="13.2" customHeight="1">
      <c r="A241" t="s">
        <v>43</v>
      </c>
      <c s="6" t="s">
        <v>337</v>
      </c>
      <c s="6" t="s">
        <v>234</v>
      </c>
      <c t="s">
        <v>46</v>
      </c>
      <c s="26" t="s">
        <v>235</v>
      </c>
      <c s="27" t="s">
        <v>48</v>
      </c>
      <c s="28">
        <v>0.126</v>
      </c>
      <c s="27">
        <v>0</v>
      </c>
      <c s="27">
        <f>ROUND(G241*H241,6)</f>
      </c>
      <c r="L241" s="29">
        <v>0</v>
      </c>
      <c s="24">
        <f>ROUND(ROUND(L241,2)*ROUND(G241,3),2)</f>
      </c>
      <c s="27" t="s">
        <v>49</v>
      </c>
      <c>
        <f>(M241*21)/100</f>
      </c>
      <c t="s">
        <v>50</v>
      </c>
    </row>
    <row r="242" spans="1:5" ht="13.2" customHeight="1">
      <c r="A242" s="30" t="s">
        <v>51</v>
      </c>
      <c r="E242" s="31" t="s">
        <v>236</v>
      </c>
    </row>
    <row r="243" spans="1:5" ht="13.2" customHeight="1">
      <c r="A243" s="30" t="s">
        <v>52</v>
      </c>
      <c r="E243" s="32" t="s">
        <v>46</v>
      </c>
    </row>
    <row r="244" spans="5:5" ht="13.2" customHeight="1">
      <c r="E244" s="31" t="s">
        <v>46</v>
      </c>
    </row>
    <row r="245" spans="1:16" ht="13.2" customHeight="1">
      <c r="A245" t="s">
        <v>43</v>
      </c>
      <c s="6" t="s">
        <v>340</v>
      </c>
      <c s="6" t="s">
        <v>238</v>
      </c>
      <c t="s">
        <v>46</v>
      </c>
      <c s="26" t="s">
        <v>239</v>
      </c>
      <c s="27" t="s">
        <v>48</v>
      </c>
      <c s="28">
        <v>0.126</v>
      </c>
      <c s="27">
        <v>0</v>
      </c>
      <c s="27">
        <f>ROUND(G245*H245,6)</f>
      </c>
      <c r="L245" s="29">
        <v>0</v>
      </c>
      <c s="24">
        <f>ROUND(ROUND(L245,2)*ROUND(G245,3),2)</f>
      </c>
      <c s="27" t="s">
        <v>49</v>
      </c>
      <c>
        <f>(M245*21)/100</f>
      </c>
      <c t="s">
        <v>50</v>
      </c>
    </row>
    <row r="246" spans="1:5" ht="13.2" customHeight="1">
      <c r="A246" s="30" t="s">
        <v>51</v>
      </c>
      <c r="E246" s="31" t="s">
        <v>240</v>
      </c>
    </row>
    <row r="247" spans="1:5" ht="13.2" customHeight="1">
      <c r="A247" s="30" t="s">
        <v>52</v>
      </c>
      <c r="E247" s="32" t="s">
        <v>46</v>
      </c>
    </row>
    <row r="248" spans="5:5" ht="13.2" customHeight="1">
      <c r="E248" s="31" t="s">
        <v>46</v>
      </c>
    </row>
    <row r="249" spans="1:16" ht="13.2" customHeight="1">
      <c r="A249" t="s">
        <v>43</v>
      </c>
      <c s="6" t="s">
        <v>344</v>
      </c>
      <c s="6" t="s">
        <v>242</v>
      </c>
      <c t="s">
        <v>46</v>
      </c>
      <c s="26" t="s">
        <v>243</v>
      </c>
      <c s="27" t="s">
        <v>48</v>
      </c>
      <c s="28">
        <v>0.126</v>
      </c>
      <c s="27">
        <v>0</v>
      </c>
      <c s="27">
        <f>ROUND(G249*H249,6)</f>
      </c>
      <c r="L249" s="29">
        <v>0</v>
      </c>
      <c s="24">
        <f>ROUND(ROUND(L249,2)*ROUND(G249,3),2)</f>
      </c>
      <c s="27" t="s">
        <v>49</v>
      </c>
      <c>
        <f>(M249*21)/100</f>
      </c>
      <c t="s">
        <v>50</v>
      </c>
    </row>
    <row r="250" spans="1:5" ht="13.2" customHeight="1">
      <c r="A250" s="30" t="s">
        <v>51</v>
      </c>
      <c r="E250" s="31" t="s">
        <v>244</v>
      </c>
    </row>
    <row r="251" spans="1:5" ht="13.2" customHeight="1">
      <c r="A251" s="30" t="s">
        <v>52</v>
      </c>
      <c r="E251" s="32" t="s">
        <v>46</v>
      </c>
    </row>
    <row r="252" spans="5:5" ht="13.2" customHeight="1">
      <c r="E252" s="31" t="s">
        <v>46</v>
      </c>
    </row>
    <row r="253" spans="1:13" ht="13.2" customHeight="1">
      <c r="A253" t="s">
        <v>40</v>
      </c>
      <c r="C253" s="7" t="s">
        <v>245</v>
      </c>
      <c r="E253" s="25" t="s">
        <v>246</v>
      </c>
      <c r="J253" s="24">
        <f>0</f>
      </c>
      <c s="24">
        <f>0</f>
      </c>
      <c s="24">
        <f>0+L254+L258+L262+L266</f>
      </c>
      <c s="24">
        <f>0+M254+M258+M262+M266</f>
      </c>
    </row>
    <row r="254" spans="1:16" ht="13.2" customHeight="1">
      <c r="A254" t="s">
        <v>43</v>
      </c>
      <c s="6" t="s">
        <v>347</v>
      </c>
      <c s="6" t="s">
        <v>248</v>
      </c>
      <c t="s">
        <v>46</v>
      </c>
      <c s="26" t="s">
        <v>249</v>
      </c>
      <c s="27" t="s">
        <v>63</v>
      </c>
      <c s="28">
        <v>88.8</v>
      </c>
      <c s="27">
        <v>0</v>
      </c>
      <c s="27">
        <f>ROUND(G254*H254,6)</f>
      </c>
      <c r="L254" s="29">
        <v>0</v>
      </c>
      <c s="24">
        <f>ROUND(ROUND(L254,2)*ROUND(G254,3),2)</f>
      </c>
      <c s="27" t="s">
        <v>60</v>
      </c>
      <c>
        <f>(M254*21)/100</f>
      </c>
      <c t="s">
        <v>50</v>
      </c>
    </row>
    <row r="255" spans="1:5" ht="13.2" customHeight="1">
      <c r="A255" s="30" t="s">
        <v>51</v>
      </c>
      <c r="E255" s="31" t="s">
        <v>46</v>
      </c>
    </row>
    <row r="256" spans="1:5" ht="13.2" customHeight="1">
      <c r="A256" s="30" t="s">
        <v>52</v>
      </c>
      <c r="E256" s="32" t="s">
        <v>395</v>
      </c>
    </row>
    <row r="257" spans="5:5" ht="13.2" customHeight="1">
      <c r="E257" s="31" t="s">
        <v>46</v>
      </c>
    </row>
    <row r="258" spans="1:16" ht="13.2" customHeight="1">
      <c r="A258" t="s">
        <v>43</v>
      </c>
      <c s="6" t="s">
        <v>269</v>
      </c>
      <c s="6" t="s">
        <v>251</v>
      </c>
      <c t="s">
        <v>46</v>
      </c>
      <c s="26" t="s">
        <v>252</v>
      </c>
      <c s="27" t="s">
        <v>63</v>
      </c>
      <c s="28">
        <v>264.82</v>
      </c>
      <c s="27">
        <v>0.0002</v>
      </c>
      <c s="27">
        <f>ROUND(G258*H258,6)</f>
      </c>
      <c r="L258" s="29">
        <v>0</v>
      </c>
      <c s="24">
        <f>ROUND(ROUND(L258,2)*ROUND(G258,3),2)</f>
      </c>
      <c s="27" t="s">
        <v>64</v>
      </c>
      <c>
        <f>(M258*21)/100</f>
      </c>
      <c t="s">
        <v>50</v>
      </c>
    </row>
    <row r="259" spans="1:5" ht="13.2" customHeight="1">
      <c r="A259" s="30" t="s">
        <v>51</v>
      </c>
      <c r="E259" s="31" t="s">
        <v>46</v>
      </c>
    </row>
    <row r="260" spans="1:5" ht="13.2" customHeight="1">
      <c r="A260" s="30" t="s">
        <v>52</v>
      </c>
      <c r="E260" s="32" t="s">
        <v>411</v>
      </c>
    </row>
    <row r="261" spans="5:5" ht="13.2" customHeight="1">
      <c r="E261" s="31" t="s">
        <v>46</v>
      </c>
    </row>
    <row r="262" spans="1:16" ht="13.2" customHeight="1">
      <c r="A262" t="s">
        <v>43</v>
      </c>
      <c s="6" t="s">
        <v>262</v>
      </c>
      <c s="6" t="s">
        <v>255</v>
      </c>
      <c t="s">
        <v>46</v>
      </c>
      <c s="26" t="s">
        <v>256</v>
      </c>
      <c s="27" t="s">
        <v>63</v>
      </c>
      <c s="28">
        <v>88.8</v>
      </c>
      <c s="27">
        <v>1E-05</v>
      </c>
      <c s="27">
        <f>ROUND(G262*H262,6)</f>
      </c>
      <c r="L262" s="29">
        <v>0</v>
      </c>
      <c s="24">
        <f>ROUND(ROUND(L262,2)*ROUND(G262,3),2)</f>
      </c>
      <c s="27" t="s">
        <v>64</v>
      </c>
      <c>
        <f>(M262*21)/100</f>
      </c>
      <c t="s">
        <v>50</v>
      </c>
    </row>
    <row r="263" spans="1:5" ht="13.2" customHeight="1">
      <c r="A263" s="30" t="s">
        <v>51</v>
      </c>
      <c r="E263" s="31" t="s">
        <v>46</v>
      </c>
    </row>
    <row r="264" spans="1:5" ht="13.2" customHeight="1">
      <c r="A264" s="30" t="s">
        <v>52</v>
      </c>
      <c r="E264" s="32" t="s">
        <v>395</v>
      </c>
    </row>
    <row r="265" spans="5:5" ht="13.2" customHeight="1">
      <c r="E265" s="31" t="s">
        <v>46</v>
      </c>
    </row>
    <row r="266" spans="1:16" ht="13.2" customHeight="1">
      <c r="A266" t="s">
        <v>43</v>
      </c>
      <c s="6" t="s">
        <v>266</v>
      </c>
      <c s="6" t="s">
        <v>258</v>
      </c>
      <c t="s">
        <v>46</v>
      </c>
      <c s="26" t="s">
        <v>259</v>
      </c>
      <c s="27" t="s">
        <v>63</v>
      </c>
      <c s="28">
        <v>264.82</v>
      </c>
      <c s="27">
        <v>0.00026</v>
      </c>
      <c s="27">
        <f>ROUND(G266*H266,6)</f>
      </c>
      <c r="L266" s="29">
        <v>0</v>
      </c>
      <c s="24">
        <f>ROUND(ROUND(L266,2)*ROUND(G266,3),2)</f>
      </c>
      <c s="27" t="s">
        <v>64</v>
      </c>
      <c>
        <f>(M266*21)/100</f>
      </c>
      <c t="s">
        <v>50</v>
      </c>
    </row>
    <row r="267" spans="1:5" ht="13.2" customHeight="1">
      <c r="A267" s="30" t="s">
        <v>51</v>
      </c>
      <c r="E267" s="31" t="s">
        <v>46</v>
      </c>
    </row>
    <row r="268" spans="1:5" ht="13.2" customHeight="1">
      <c r="A268" s="30" t="s">
        <v>52</v>
      </c>
      <c r="E268" s="32" t="s">
        <v>412</v>
      </c>
    </row>
    <row r="269" spans="5:5" ht="13.2" customHeight="1">
      <c r="E269" s="31" t="s">
        <v>46</v>
      </c>
    </row>
    <row r="270" spans="1:13" ht="13.2" customHeight="1">
      <c r="A270" t="s">
        <v>40</v>
      </c>
      <c r="C270" s="7" t="s">
        <v>260</v>
      </c>
      <c r="E270" s="25" t="s">
        <v>261</v>
      </c>
      <c r="J270" s="24">
        <f>0</f>
      </c>
      <c s="24">
        <f>0</f>
      </c>
      <c s="24">
        <f>0+L271+L275+L279+L283+L287</f>
      </c>
      <c s="24">
        <f>0+M271+M275+M279+M283+M287</f>
      </c>
    </row>
    <row r="271" spans="1:16" ht="13.2" customHeight="1">
      <c r="A271" t="s">
        <v>43</v>
      </c>
      <c s="6" t="s">
        <v>413</v>
      </c>
      <c s="6" t="s">
        <v>263</v>
      </c>
      <c t="s">
        <v>46</v>
      </c>
      <c s="26" t="s">
        <v>264</v>
      </c>
      <c s="27" t="s">
        <v>59</v>
      </c>
      <c s="28">
        <v>5</v>
      </c>
      <c s="27">
        <v>0.00085</v>
      </c>
      <c s="27">
        <f>ROUND(G271*H271,6)</f>
      </c>
      <c r="L271" s="29">
        <v>0</v>
      </c>
      <c s="24">
        <f>ROUND(ROUND(L271,2)*ROUND(G271,3),2)</f>
      </c>
      <c s="27" t="s">
        <v>60</v>
      </c>
      <c>
        <f>(M271*21)/100</f>
      </c>
      <c t="s">
        <v>50</v>
      </c>
    </row>
    <row r="272" spans="1:5" ht="13.2" customHeight="1">
      <c r="A272" s="30" t="s">
        <v>51</v>
      </c>
      <c r="E272" s="31" t="s">
        <v>265</v>
      </c>
    </row>
    <row r="273" spans="1:5" ht="13.2" customHeight="1">
      <c r="A273" s="30" t="s">
        <v>52</v>
      </c>
      <c r="E273" s="32" t="s">
        <v>46</v>
      </c>
    </row>
    <row r="274" spans="5:5" ht="13.2" customHeight="1">
      <c r="E274" s="31" t="s">
        <v>46</v>
      </c>
    </row>
    <row r="275" spans="1:16" ht="13.2" customHeight="1">
      <c r="A275" t="s">
        <v>43</v>
      </c>
      <c s="6" t="s">
        <v>414</v>
      </c>
      <c s="6" t="s">
        <v>267</v>
      </c>
      <c t="s">
        <v>46</v>
      </c>
      <c s="26" t="s">
        <v>268</v>
      </c>
      <c s="27" t="s">
        <v>59</v>
      </c>
      <c s="28">
        <v>2</v>
      </c>
      <c s="27">
        <v>0.00085</v>
      </c>
      <c s="27">
        <f>ROUND(G275*H275,6)</f>
      </c>
      <c r="L275" s="29">
        <v>0</v>
      </c>
      <c s="24">
        <f>ROUND(ROUND(L275,2)*ROUND(G275,3),2)</f>
      </c>
      <c s="27" t="s">
        <v>60</v>
      </c>
      <c>
        <f>(M275*21)/100</f>
      </c>
      <c t="s">
        <v>50</v>
      </c>
    </row>
    <row r="276" spans="1:5" ht="13.2" customHeight="1">
      <c r="A276" s="30" t="s">
        <v>51</v>
      </c>
      <c r="E276" s="31" t="s">
        <v>265</v>
      </c>
    </row>
    <row r="277" spans="1:5" ht="13.2" customHeight="1">
      <c r="A277" s="30" t="s">
        <v>52</v>
      </c>
      <c r="E277" s="32" t="s">
        <v>46</v>
      </c>
    </row>
    <row r="278" spans="5:5" ht="13.2" customHeight="1">
      <c r="E278" s="31" t="s">
        <v>46</v>
      </c>
    </row>
    <row r="279" spans="1:16" ht="13.2" customHeight="1">
      <c r="A279" t="s">
        <v>43</v>
      </c>
      <c s="6" t="s">
        <v>415</v>
      </c>
      <c s="6" t="s">
        <v>270</v>
      </c>
      <c t="s">
        <v>46</v>
      </c>
      <c s="26" t="s">
        <v>271</v>
      </c>
      <c s="27" t="s">
        <v>63</v>
      </c>
      <c s="28">
        <v>13.825</v>
      </c>
      <c s="27">
        <v>0</v>
      </c>
      <c s="27">
        <f>ROUND(G279*H279,6)</f>
      </c>
      <c r="L279" s="29">
        <v>0</v>
      </c>
      <c s="24">
        <f>ROUND(ROUND(L279,2)*ROUND(G279,3),2)</f>
      </c>
      <c s="27" t="s">
        <v>60</v>
      </c>
      <c>
        <f>(M279*21)/100</f>
      </c>
      <c t="s">
        <v>50</v>
      </c>
    </row>
    <row r="280" spans="1:5" ht="13.2" customHeight="1">
      <c r="A280" s="30" t="s">
        <v>51</v>
      </c>
      <c r="E280" s="31" t="s">
        <v>272</v>
      </c>
    </row>
    <row r="281" spans="1:5" ht="39.6" customHeight="1">
      <c r="A281" s="30" t="s">
        <v>52</v>
      </c>
      <c r="E281" s="32" t="s">
        <v>416</v>
      </c>
    </row>
    <row r="282" spans="5:5" ht="13.2" customHeight="1">
      <c r="E282" s="31" t="s">
        <v>46</v>
      </c>
    </row>
    <row r="283" spans="1:16" ht="13.2" customHeight="1">
      <c r="A283" t="s">
        <v>43</v>
      </c>
      <c s="6" t="s">
        <v>417</v>
      </c>
      <c s="6" t="s">
        <v>275</v>
      </c>
      <c t="s">
        <v>46</v>
      </c>
      <c s="26" t="s">
        <v>276</v>
      </c>
      <c s="27" t="s">
        <v>48</v>
      </c>
      <c s="28">
        <v>0.006</v>
      </c>
      <c s="27">
        <v>0</v>
      </c>
      <c s="27">
        <f>ROUND(G283*H283,6)</f>
      </c>
      <c r="L283" s="29">
        <v>0</v>
      </c>
      <c s="24">
        <f>ROUND(ROUND(L283,2)*ROUND(G283,3),2)</f>
      </c>
      <c s="27" t="s">
        <v>49</v>
      </c>
      <c>
        <f>(M283*21)/100</f>
      </c>
      <c t="s">
        <v>50</v>
      </c>
    </row>
    <row r="284" spans="1:5" ht="13.2" customHeight="1">
      <c r="A284" s="30" t="s">
        <v>51</v>
      </c>
      <c r="E284" s="31" t="s">
        <v>277</v>
      </c>
    </row>
    <row r="285" spans="1:5" ht="13.2" customHeight="1">
      <c r="A285" s="30" t="s">
        <v>52</v>
      </c>
      <c r="E285" s="32" t="s">
        <v>46</v>
      </c>
    </row>
    <row r="286" spans="5:5" ht="13.2" customHeight="1">
      <c r="E286" s="31" t="s">
        <v>46</v>
      </c>
    </row>
    <row r="287" spans="1:16" ht="13.2" customHeight="1">
      <c r="A287" t="s">
        <v>43</v>
      </c>
      <c s="6" t="s">
        <v>418</v>
      </c>
      <c s="6" t="s">
        <v>279</v>
      </c>
      <c t="s">
        <v>46</v>
      </c>
      <c s="26" t="s">
        <v>280</v>
      </c>
      <c s="27" t="s">
        <v>48</v>
      </c>
      <c s="28">
        <v>0.006</v>
      </c>
      <c s="27">
        <v>0</v>
      </c>
      <c s="27">
        <f>ROUND(G287*H287,6)</f>
      </c>
      <c r="L287" s="29">
        <v>0</v>
      </c>
      <c s="24">
        <f>ROUND(ROUND(L287,2)*ROUND(G287,3),2)</f>
      </c>
      <c s="27" t="s">
        <v>49</v>
      </c>
      <c>
        <f>(M287*21)/100</f>
      </c>
      <c t="s">
        <v>50</v>
      </c>
    </row>
    <row r="288" spans="1:5" ht="13.2" customHeight="1">
      <c r="A288" s="30" t="s">
        <v>51</v>
      </c>
      <c r="E288" s="31" t="s">
        <v>281</v>
      </c>
    </row>
    <row r="289" spans="1:5" ht="13.2" customHeight="1">
      <c r="A289" s="30" t="s">
        <v>52</v>
      </c>
      <c r="E289" s="32" t="s">
        <v>46</v>
      </c>
    </row>
    <row r="290" spans="5:5" ht="13.2" customHeight="1">
      <c r="E290" s="31" t="s">
        <v>46</v>
      </c>
    </row>
    <row r="291" spans="1:13" ht="13.2" customHeight="1">
      <c r="A291" t="s">
        <v>40</v>
      </c>
      <c r="C291" s="7" t="s">
        <v>282</v>
      </c>
      <c r="E291" s="25" t="s">
        <v>283</v>
      </c>
      <c r="J291" s="24">
        <f>0</f>
      </c>
      <c s="24">
        <f>0</f>
      </c>
      <c s="24">
        <f>0+L292+L296+L300+L304+L308+L312+L316+L320</f>
      </c>
      <c s="24">
        <f>0+M292+M296+M300+M304+M308+M312+M316+M320</f>
      </c>
    </row>
    <row r="292" spans="1:16" ht="13.2" customHeight="1">
      <c r="A292" t="s">
        <v>43</v>
      </c>
      <c s="6" t="s">
        <v>54</v>
      </c>
      <c s="6" t="s">
        <v>284</v>
      </c>
      <c t="s">
        <v>46</v>
      </c>
      <c s="26" t="s">
        <v>285</v>
      </c>
      <c s="27" t="s">
        <v>63</v>
      </c>
      <c s="28">
        <v>222.18</v>
      </c>
      <c s="27">
        <v>0.00021</v>
      </c>
      <c s="27">
        <f>ROUND(G292*H292,6)</f>
      </c>
      <c r="L292" s="29">
        <v>0</v>
      </c>
      <c s="24">
        <f>ROUND(ROUND(L292,2)*ROUND(G292,3),2)</f>
      </c>
      <c s="27" t="s">
        <v>64</v>
      </c>
      <c>
        <f>(M292*21)/100</f>
      </c>
      <c t="s">
        <v>50</v>
      </c>
    </row>
    <row r="293" spans="1:5" ht="13.2" customHeight="1">
      <c r="A293" s="30" t="s">
        <v>51</v>
      </c>
      <c r="E293" s="31" t="s">
        <v>46</v>
      </c>
    </row>
    <row r="294" spans="1:5" ht="39.6" customHeight="1">
      <c r="A294" s="30" t="s">
        <v>52</v>
      </c>
      <c r="E294" s="32" t="s">
        <v>419</v>
      </c>
    </row>
    <row r="295" spans="5:5" ht="13.2" customHeight="1">
      <c r="E295" s="31" t="s">
        <v>46</v>
      </c>
    </row>
    <row r="296" spans="1:16" ht="13.2" customHeight="1">
      <c r="A296" t="s">
        <v>43</v>
      </c>
      <c s="6" t="s">
        <v>287</v>
      </c>
      <c s="6" t="s">
        <v>420</v>
      </c>
      <c t="s">
        <v>46</v>
      </c>
      <c s="26" t="s">
        <v>421</v>
      </c>
      <c s="27" t="s">
        <v>422</v>
      </c>
      <c s="28">
        <v>4.891</v>
      </c>
      <c s="27">
        <v>0</v>
      </c>
      <c s="27">
        <f>ROUND(G296*H296,6)</f>
      </c>
      <c r="L296" s="29">
        <v>0</v>
      </c>
      <c s="24">
        <f>ROUND(ROUND(L296,2)*ROUND(G296,3),2)</f>
      </c>
      <c s="27" t="s">
        <v>64</v>
      </c>
      <c>
        <f>(M296*21)/100</f>
      </c>
      <c t="s">
        <v>50</v>
      </c>
    </row>
    <row r="297" spans="1:5" ht="13.2" customHeight="1">
      <c r="A297" s="30" t="s">
        <v>51</v>
      </c>
      <c r="E297" s="31" t="s">
        <v>46</v>
      </c>
    </row>
    <row r="298" spans="1:5" ht="13.2" customHeight="1">
      <c r="A298" s="30" t="s">
        <v>52</v>
      </c>
      <c r="E298" s="32" t="s">
        <v>423</v>
      </c>
    </row>
    <row r="299" spans="5:5" ht="13.2" customHeight="1">
      <c r="E299" s="31" t="s">
        <v>46</v>
      </c>
    </row>
    <row r="300" spans="1:16" ht="13.2" customHeight="1">
      <c r="A300" t="s">
        <v>43</v>
      </c>
      <c s="6" t="s">
        <v>291</v>
      </c>
      <c s="6" t="s">
        <v>288</v>
      </c>
      <c t="s">
        <v>46</v>
      </c>
      <c s="26" t="s">
        <v>289</v>
      </c>
      <c s="27" t="s">
        <v>63</v>
      </c>
      <c s="28">
        <v>28.424</v>
      </c>
      <c s="27">
        <v>0</v>
      </c>
      <c s="27">
        <f>ROUND(G300*H300,6)</f>
      </c>
      <c r="L300" s="29">
        <v>0</v>
      </c>
      <c s="24">
        <f>ROUND(ROUND(L300,2)*ROUND(G300,3),2)</f>
      </c>
      <c s="27" t="s">
        <v>60</v>
      </c>
      <c>
        <f>(M300*21)/100</f>
      </c>
      <c t="s">
        <v>50</v>
      </c>
    </row>
    <row r="301" spans="1:5" ht="13.2" customHeight="1">
      <c r="A301" s="30" t="s">
        <v>51</v>
      </c>
      <c r="E301" s="31" t="s">
        <v>46</v>
      </c>
    </row>
    <row r="302" spans="1:5" ht="13.2" customHeight="1">
      <c r="A302" s="30" t="s">
        <v>52</v>
      </c>
      <c r="E302" s="32" t="s">
        <v>424</v>
      </c>
    </row>
    <row r="303" spans="5:5" ht="13.2" customHeight="1">
      <c r="E303" s="31" t="s">
        <v>46</v>
      </c>
    </row>
    <row r="304" spans="1:16" ht="13.2" customHeight="1">
      <c r="A304" t="s">
        <v>43</v>
      </c>
      <c s="6" t="s">
        <v>282</v>
      </c>
      <c s="6" t="s">
        <v>292</v>
      </c>
      <c t="s">
        <v>46</v>
      </c>
      <c s="26" t="s">
        <v>293</v>
      </c>
      <c s="27" t="s">
        <v>59</v>
      </c>
      <c s="28">
        <v>5</v>
      </c>
      <c s="27">
        <v>0</v>
      </c>
      <c s="27">
        <f>ROUND(G304*H304,6)</f>
      </c>
      <c r="L304" s="29">
        <v>0</v>
      </c>
      <c s="24">
        <f>ROUND(ROUND(L304,2)*ROUND(G304,3),2)</f>
      </c>
      <c s="27" t="s">
        <v>60</v>
      </c>
      <c>
        <f>(M304*21)/100</f>
      </c>
      <c t="s">
        <v>50</v>
      </c>
    </row>
    <row r="305" spans="1:5" ht="13.2" customHeight="1">
      <c r="A305" s="30" t="s">
        <v>51</v>
      </c>
      <c r="E305" s="31" t="s">
        <v>46</v>
      </c>
    </row>
    <row r="306" spans="1:5" ht="13.2" customHeight="1">
      <c r="A306" s="30" t="s">
        <v>52</v>
      </c>
      <c r="E306" s="32" t="s">
        <v>46</v>
      </c>
    </row>
    <row r="307" spans="5:5" ht="13.2" customHeight="1">
      <c r="E307" s="31" t="s">
        <v>46</v>
      </c>
    </row>
    <row r="308" spans="1:16" ht="13.2" customHeight="1">
      <c r="A308" t="s">
        <v>43</v>
      </c>
      <c s="6" t="s">
        <v>303</v>
      </c>
      <c s="6" t="s">
        <v>295</v>
      </c>
      <c t="s">
        <v>46</v>
      </c>
      <c s="26" t="s">
        <v>296</v>
      </c>
      <c s="27" t="s">
        <v>297</v>
      </c>
      <c s="28">
        <v>9</v>
      </c>
      <c s="27">
        <v>0</v>
      </c>
      <c s="27">
        <f>ROUND(G308*H308,6)</f>
      </c>
      <c r="L308" s="29">
        <v>0</v>
      </c>
      <c s="24">
        <f>ROUND(ROUND(L308,2)*ROUND(G308,3),2)</f>
      </c>
      <c s="27" t="s">
        <v>60</v>
      </c>
      <c>
        <f>(M308*21)/100</f>
      </c>
      <c t="s">
        <v>50</v>
      </c>
    </row>
    <row r="309" spans="1:5" ht="13.2" customHeight="1">
      <c r="A309" s="30" t="s">
        <v>51</v>
      </c>
      <c r="E309" s="31" t="s">
        <v>46</v>
      </c>
    </row>
    <row r="310" spans="1:5" ht="13.2" customHeight="1">
      <c r="A310" s="30" t="s">
        <v>52</v>
      </c>
      <c r="E310" s="32" t="s">
        <v>46</v>
      </c>
    </row>
    <row r="311" spans="5:5" ht="13.2" customHeight="1">
      <c r="E311" s="31" t="s">
        <v>46</v>
      </c>
    </row>
    <row r="312" spans="1:16" ht="13.2" customHeight="1">
      <c r="A312" t="s">
        <v>43</v>
      </c>
      <c s="6" t="s">
        <v>308</v>
      </c>
      <c s="6" t="s">
        <v>299</v>
      </c>
      <c t="s">
        <v>46</v>
      </c>
      <c s="26" t="s">
        <v>300</v>
      </c>
      <c s="27" t="s">
        <v>78</v>
      </c>
      <c s="28">
        <v>95</v>
      </c>
      <c s="27">
        <v>0</v>
      </c>
      <c s="27">
        <f>ROUND(G312*H312,6)</f>
      </c>
      <c r="L312" s="29">
        <v>0</v>
      </c>
      <c s="24">
        <f>ROUND(ROUND(L312,2)*ROUND(G312,3),2)</f>
      </c>
      <c s="27" t="s">
        <v>60</v>
      </c>
      <c>
        <f>(M312*21)/100</f>
      </c>
      <c t="s">
        <v>50</v>
      </c>
    </row>
    <row r="313" spans="1:5" ht="13.2" customHeight="1">
      <c r="A313" s="30" t="s">
        <v>51</v>
      </c>
      <c r="E313" s="31" t="s">
        <v>46</v>
      </c>
    </row>
    <row r="314" spans="1:5" ht="13.2" customHeight="1">
      <c r="A314" s="30" t="s">
        <v>52</v>
      </c>
      <c r="E314" s="32" t="s">
        <v>46</v>
      </c>
    </row>
    <row r="315" spans="5:5" ht="13.2" customHeight="1">
      <c r="E315" s="31" t="s">
        <v>46</v>
      </c>
    </row>
    <row r="316" spans="1:16" ht="13.2" customHeight="1">
      <c r="A316" t="s">
        <v>43</v>
      </c>
      <c s="6" t="s">
        <v>294</v>
      </c>
      <c s="6" t="s">
        <v>301</v>
      </c>
      <c t="s">
        <v>46</v>
      </c>
      <c s="26" t="s">
        <v>302</v>
      </c>
      <c s="27" t="s">
        <v>59</v>
      </c>
      <c s="28">
        <v>4</v>
      </c>
      <c s="27">
        <v>0</v>
      </c>
      <c s="27">
        <f>ROUND(G316*H316,6)</f>
      </c>
      <c r="L316" s="29">
        <v>0</v>
      </c>
      <c s="24">
        <f>ROUND(ROUND(L316,2)*ROUND(G316,3),2)</f>
      </c>
      <c s="27" t="s">
        <v>60</v>
      </c>
      <c>
        <f>(M316*21)/100</f>
      </c>
      <c t="s">
        <v>50</v>
      </c>
    </row>
    <row r="317" spans="1:5" ht="13.2" customHeight="1">
      <c r="A317" s="30" t="s">
        <v>51</v>
      </c>
      <c r="E317" s="31" t="s">
        <v>46</v>
      </c>
    </row>
    <row r="318" spans="1:5" ht="13.2" customHeight="1">
      <c r="A318" s="30" t="s">
        <v>52</v>
      </c>
      <c r="E318" s="32" t="s">
        <v>46</v>
      </c>
    </row>
    <row r="319" spans="5:5" ht="13.2" customHeight="1">
      <c r="E319" s="31" t="s">
        <v>46</v>
      </c>
    </row>
    <row r="320" spans="1:16" ht="13.2" customHeight="1">
      <c r="A320" t="s">
        <v>43</v>
      </c>
      <c s="6" t="s">
        <v>298</v>
      </c>
      <c s="6" t="s">
        <v>304</v>
      </c>
      <c t="s">
        <v>46</v>
      </c>
      <c s="26" t="s">
        <v>305</v>
      </c>
      <c s="27" t="s">
        <v>78</v>
      </c>
      <c s="28">
        <v>95</v>
      </c>
      <c s="27">
        <v>0</v>
      </c>
      <c s="27">
        <f>ROUND(G320*H320,6)</f>
      </c>
      <c r="L320" s="29">
        <v>0</v>
      </c>
      <c s="24">
        <f>ROUND(ROUND(L320,2)*ROUND(G320,3),2)</f>
      </c>
      <c s="27" t="s">
        <v>64</v>
      </c>
      <c>
        <f>(M320*21)/100</f>
      </c>
      <c t="s">
        <v>50</v>
      </c>
    </row>
    <row r="321" spans="1:5" ht="13.2" customHeight="1">
      <c r="A321" s="30" t="s">
        <v>51</v>
      </c>
      <c r="E321" s="31" t="s">
        <v>46</v>
      </c>
    </row>
    <row r="322" spans="1:5" ht="13.2" customHeight="1">
      <c r="A322" s="30" t="s">
        <v>52</v>
      </c>
      <c r="E322" s="32" t="s">
        <v>46</v>
      </c>
    </row>
    <row r="323" spans="5:5" ht="13.2" customHeight="1">
      <c r="E323" s="31" t="s">
        <v>46</v>
      </c>
    </row>
    <row r="324" spans="1:13" ht="13.2" customHeight="1">
      <c r="A324" t="s">
        <v>40</v>
      </c>
      <c r="C324" s="7" t="s">
        <v>306</v>
      </c>
      <c r="E324" s="25" t="s">
        <v>307</v>
      </c>
      <c r="J324" s="24">
        <f>0</f>
      </c>
      <c s="24">
        <f>0</f>
      </c>
      <c s="24">
        <f>0+L325+L329+L333+L337+L341</f>
      </c>
      <c s="24">
        <f>0+M325+M329+M333+M337+M341</f>
      </c>
    </row>
    <row r="325" spans="1:16" ht="13.2" customHeight="1">
      <c r="A325" t="s">
        <v>43</v>
      </c>
      <c s="6" t="s">
        <v>311</v>
      </c>
      <c s="6" t="s">
        <v>309</v>
      </c>
      <c t="s">
        <v>46</v>
      </c>
      <c s="26" t="s">
        <v>310</v>
      </c>
      <c s="27" t="s">
        <v>48</v>
      </c>
      <c s="28">
        <v>5.266</v>
      </c>
      <c s="27">
        <v>0</v>
      </c>
      <c s="27">
        <f>ROUND(G325*H325,6)</f>
      </c>
      <c r="L325" s="29">
        <v>0</v>
      </c>
      <c s="24">
        <f>ROUND(ROUND(L325,2)*ROUND(G325,3),2)</f>
      </c>
      <c s="27" t="s">
        <v>64</v>
      </c>
      <c>
        <f>(M325*21)/100</f>
      </c>
      <c t="s">
        <v>50</v>
      </c>
    </row>
    <row r="326" spans="1:5" ht="13.2" customHeight="1">
      <c r="A326" s="30" t="s">
        <v>51</v>
      </c>
      <c r="E326" s="31" t="s">
        <v>46</v>
      </c>
    </row>
    <row r="327" spans="1:5" ht="13.2" customHeight="1">
      <c r="A327" s="30" t="s">
        <v>52</v>
      </c>
      <c r="E327" s="32" t="s">
        <v>46</v>
      </c>
    </row>
    <row r="328" spans="5:5" ht="13.2" customHeight="1">
      <c r="E328" s="31" t="s">
        <v>46</v>
      </c>
    </row>
    <row r="329" spans="1:16" ht="13.2" customHeight="1">
      <c r="A329" t="s">
        <v>43</v>
      </c>
      <c s="6" t="s">
        <v>315</v>
      </c>
      <c s="6" t="s">
        <v>312</v>
      </c>
      <c t="s">
        <v>46</v>
      </c>
      <c s="26" t="s">
        <v>313</v>
      </c>
      <c s="27" t="s">
        <v>48</v>
      </c>
      <c s="28">
        <v>16.17</v>
      </c>
      <c s="27">
        <v>0</v>
      </c>
      <c s="27">
        <f>ROUND(G329*H329,6)</f>
      </c>
      <c r="L329" s="29">
        <v>0</v>
      </c>
      <c s="24">
        <f>ROUND(ROUND(L329,2)*ROUND(G329,3),2)</f>
      </c>
      <c s="27" t="s">
        <v>64</v>
      </c>
      <c>
        <f>(M329*21)/100</f>
      </c>
      <c t="s">
        <v>50</v>
      </c>
    </row>
    <row r="330" spans="1:5" ht="13.2" customHeight="1">
      <c r="A330" s="30" t="s">
        <v>51</v>
      </c>
      <c r="E330" s="31" t="s">
        <v>46</v>
      </c>
    </row>
    <row r="331" spans="1:5" ht="13.2" customHeight="1">
      <c r="A331" s="30" t="s">
        <v>52</v>
      </c>
      <c r="E331" s="32" t="s">
        <v>425</v>
      </c>
    </row>
    <row r="332" spans="5:5" ht="13.2" customHeight="1">
      <c r="E332" s="31" t="s">
        <v>46</v>
      </c>
    </row>
    <row r="333" spans="1:16" ht="13.2" customHeight="1">
      <c r="A333" t="s">
        <v>43</v>
      </c>
      <c s="6" t="s">
        <v>318</v>
      </c>
      <c s="6" t="s">
        <v>316</v>
      </c>
      <c t="s">
        <v>46</v>
      </c>
      <c s="26" t="s">
        <v>317</v>
      </c>
      <c s="27" t="s">
        <v>48</v>
      </c>
      <c s="28">
        <v>5.266</v>
      </c>
      <c s="27">
        <v>0</v>
      </c>
      <c s="27">
        <f>ROUND(G333*H333,6)</f>
      </c>
      <c r="L333" s="29">
        <v>0</v>
      </c>
      <c s="24">
        <f>ROUND(ROUND(L333,2)*ROUND(G333,3),2)</f>
      </c>
      <c s="27" t="s">
        <v>64</v>
      </c>
      <c>
        <f>(M333*21)/100</f>
      </c>
      <c t="s">
        <v>50</v>
      </c>
    </row>
    <row r="334" spans="1:5" ht="13.2" customHeight="1">
      <c r="A334" s="30" t="s">
        <v>51</v>
      </c>
      <c r="E334" s="31" t="s">
        <v>46</v>
      </c>
    </row>
    <row r="335" spans="1:5" ht="13.2" customHeight="1">
      <c r="A335" s="30" t="s">
        <v>52</v>
      </c>
      <c r="E335" s="32" t="s">
        <v>46</v>
      </c>
    </row>
    <row r="336" spans="5:5" ht="13.2" customHeight="1">
      <c r="E336" s="31" t="s">
        <v>46</v>
      </c>
    </row>
    <row r="337" spans="1:16" ht="13.2" customHeight="1">
      <c r="A337" t="s">
        <v>43</v>
      </c>
      <c s="6" t="s">
        <v>322</v>
      </c>
      <c s="6" t="s">
        <v>319</v>
      </c>
      <c t="s">
        <v>46</v>
      </c>
      <c s="26" t="s">
        <v>320</v>
      </c>
      <c s="27" t="s">
        <v>48</v>
      </c>
      <c s="28">
        <v>25.872</v>
      </c>
      <c s="27">
        <v>0</v>
      </c>
      <c s="27">
        <f>ROUND(G337*H337,6)</f>
      </c>
      <c r="L337" s="29">
        <v>0</v>
      </c>
      <c s="24">
        <f>ROUND(ROUND(L337,2)*ROUND(G337,3),2)</f>
      </c>
      <c s="27" t="s">
        <v>64</v>
      </c>
      <c>
        <f>(M337*21)/100</f>
      </c>
      <c t="s">
        <v>50</v>
      </c>
    </row>
    <row r="338" spans="1:5" ht="13.2" customHeight="1">
      <c r="A338" s="30" t="s">
        <v>51</v>
      </c>
      <c r="E338" s="31" t="s">
        <v>46</v>
      </c>
    </row>
    <row r="339" spans="1:5" ht="13.2" customHeight="1">
      <c r="A339" s="30" t="s">
        <v>52</v>
      </c>
      <c r="E339" s="32" t="s">
        <v>426</v>
      </c>
    </row>
    <row r="340" spans="5:5" ht="13.2" customHeight="1">
      <c r="E340" s="31" t="s">
        <v>46</v>
      </c>
    </row>
    <row r="341" spans="1:16" ht="13.2" customHeight="1">
      <c r="A341" t="s">
        <v>43</v>
      </c>
      <c s="6" t="s">
        <v>327</v>
      </c>
      <c s="6" t="s">
        <v>323</v>
      </c>
      <c t="s">
        <v>46</v>
      </c>
      <c s="26" t="s">
        <v>324</v>
      </c>
      <c s="27" t="s">
        <v>48</v>
      </c>
      <c s="28">
        <v>5.266</v>
      </c>
      <c s="27">
        <v>0</v>
      </c>
      <c s="27">
        <f>ROUND(G341*H341,6)</f>
      </c>
      <c r="L341" s="29">
        <v>0</v>
      </c>
      <c s="24">
        <f>ROUND(ROUND(L341,2)*ROUND(G341,3),2)</f>
      </c>
      <c s="27" t="s">
        <v>64</v>
      </c>
      <c>
        <f>(M341*21)/100</f>
      </c>
      <c t="s">
        <v>50</v>
      </c>
    </row>
    <row r="342" spans="1:5" ht="13.2" customHeight="1">
      <c r="A342" s="30" t="s">
        <v>51</v>
      </c>
      <c r="E342" s="31" t="s">
        <v>46</v>
      </c>
    </row>
    <row r="343" spans="1:5" ht="13.2" customHeight="1">
      <c r="A343" s="30" t="s">
        <v>52</v>
      </c>
      <c r="E343" s="32" t="s">
        <v>46</v>
      </c>
    </row>
    <row r="344" spans="5:5" ht="13.2" customHeight="1">
      <c r="E344" s="31" t="s">
        <v>46</v>
      </c>
    </row>
    <row r="345" spans="1:13" ht="13.2" customHeight="1">
      <c r="A345" t="s">
        <v>40</v>
      </c>
      <c r="C345" s="7" t="s">
        <v>325</v>
      </c>
      <c r="E345" s="25" t="s">
        <v>326</v>
      </c>
      <c r="J345" s="24">
        <f>0</f>
      </c>
      <c s="24">
        <f>0</f>
      </c>
      <c s="24">
        <f>0+L346+L350</f>
      </c>
      <c s="24">
        <f>0+M346+M350</f>
      </c>
    </row>
    <row r="346" spans="1:16" ht="13.2" customHeight="1">
      <c r="A346" t="s">
        <v>43</v>
      </c>
      <c s="6" t="s">
        <v>331</v>
      </c>
      <c s="6" t="s">
        <v>328</v>
      </c>
      <c t="s">
        <v>46</v>
      </c>
      <c s="26" t="s">
        <v>329</v>
      </c>
      <c s="27" t="s">
        <v>48</v>
      </c>
      <c s="28">
        <v>4.081</v>
      </c>
      <c s="27">
        <v>0</v>
      </c>
      <c s="27">
        <f>ROUND(G346*H346,6)</f>
      </c>
      <c r="L346" s="29">
        <v>0</v>
      </c>
      <c s="24">
        <f>ROUND(ROUND(L346,2)*ROUND(G346,3),2)</f>
      </c>
      <c s="27" t="s">
        <v>49</v>
      </c>
      <c>
        <f>(M346*21)/100</f>
      </c>
      <c t="s">
        <v>50</v>
      </c>
    </row>
    <row r="347" spans="1:5" ht="13.2" customHeight="1">
      <c r="A347" s="30" t="s">
        <v>51</v>
      </c>
      <c r="E347" s="31" t="s">
        <v>330</v>
      </c>
    </row>
    <row r="348" spans="1:5" ht="13.2" customHeight="1">
      <c r="A348" s="30" t="s">
        <v>52</v>
      </c>
      <c r="E348" s="32" t="s">
        <v>46</v>
      </c>
    </row>
    <row r="349" spans="5:5" ht="13.2" customHeight="1">
      <c r="E349" s="31" t="s">
        <v>46</v>
      </c>
    </row>
    <row r="350" spans="1:16" ht="13.2" customHeight="1">
      <c r="A350" t="s">
        <v>43</v>
      </c>
      <c s="6" t="s">
        <v>75</v>
      </c>
      <c s="6" t="s">
        <v>332</v>
      </c>
      <c t="s">
        <v>46</v>
      </c>
      <c s="26" t="s">
        <v>333</v>
      </c>
      <c s="27" t="s">
        <v>48</v>
      </c>
      <c s="28">
        <v>4.081</v>
      </c>
      <c s="27">
        <v>0</v>
      </c>
      <c s="27">
        <f>ROUND(G350*H350,6)</f>
      </c>
      <c r="L350" s="29">
        <v>0</v>
      </c>
      <c s="24">
        <f>ROUND(ROUND(L350,2)*ROUND(G350,3),2)</f>
      </c>
      <c s="27" t="s">
        <v>49</v>
      </c>
      <c>
        <f>(M350*21)/100</f>
      </c>
      <c t="s">
        <v>50</v>
      </c>
    </row>
    <row r="351" spans="1:5" ht="13.2" customHeight="1">
      <c r="A351" s="30" t="s">
        <v>51</v>
      </c>
      <c r="E351" s="31" t="s">
        <v>334</v>
      </c>
    </row>
    <row r="352" spans="1:5" ht="13.2" customHeight="1">
      <c r="A352" s="30" t="s">
        <v>52</v>
      </c>
      <c r="E352" s="32" t="s">
        <v>46</v>
      </c>
    </row>
    <row r="353" spans="5:5" ht="13.2" customHeight="1">
      <c r="E353" s="31" t="s">
        <v>46</v>
      </c>
    </row>
    <row r="354" spans="1:13" ht="13.2" customHeight="1">
      <c r="A354" t="s">
        <v>40</v>
      </c>
      <c r="C354" s="7" t="s">
        <v>335</v>
      </c>
      <c r="E354" s="25" t="s">
        <v>336</v>
      </c>
      <c r="J354" s="24">
        <f>0</f>
      </c>
      <c s="24">
        <f>0</f>
      </c>
      <c s="24">
        <f>0+L355+L359+L363+L367</f>
      </c>
      <c s="24">
        <f>0+M355+M359+M363+M367</f>
      </c>
    </row>
    <row r="355" spans="1:16" ht="13.2" customHeight="1">
      <c r="A355" t="s">
        <v>43</v>
      </c>
      <c s="6" t="s">
        <v>274</v>
      </c>
      <c s="6" t="s">
        <v>338</v>
      </c>
      <c t="s">
        <v>46</v>
      </c>
      <c s="26" t="s">
        <v>339</v>
      </c>
      <c s="27" t="s">
        <v>163</v>
      </c>
      <c s="28">
        <v>1</v>
      </c>
      <c s="27">
        <v>0</v>
      </c>
      <c s="27">
        <f>ROUND(G355*H355,6)</f>
      </c>
      <c r="L355" s="29">
        <v>0</v>
      </c>
      <c s="24">
        <f>ROUND(ROUND(L355,2)*ROUND(G355,3),2)</f>
      </c>
      <c s="27" t="s">
        <v>64</v>
      </c>
      <c>
        <f>(M355*21)/100</f>
      </c>
      <c t="s">
        <v>50</v>
      </c>
    </row>
    <row r="356" spans="1:5" ht="13.2" customHeight="1">
      <c r="A356" s="30" t="s">
        <v>51</v>
      </c>
      <c r="E356" s="31" t="s">
        <v>46</v>
      </c>
    </row>
    <row r="357" spans="1:5" ht="13.2" customHeight="1">
      <c r="A357" s="30" t="s">
        <v>52</v>
      </c>
      <c r="E357" s="32" t="s">
        <v>46</v>
      </c>
    </row>
    <row r="358" spans="5:5" ht="13.2" customHeight="1">
      <c r="E358" s="31" t="s">
        <v>46</v>
      </c>
    </row>
    <row r="359" spans="1:16" ht="13.2" customHeight="1">
      <c r="A359" t="s">
        <v>43</v>
      </c>
      <c s="6" t="s">
        <v>278</v>
      </c>
      <c s="6" t="s">
        <v>341</v>
      </c>
      <c t="s">
        <v>46</v>
      </c>
      <c s="26" t="s">
        <v>342</v>
      </c>
      <c s="27" t="s">
        <v>343</v>
      </c>
      <c s="28">
        <v>9</v>
      </c>
      <c s="27">
        <v>1E-05</v>
      </c>
      <c s="27">
        <f>ROUND(G359*H359,6)</f>
      </c>
      <c r="L359" s="29">
        <v>0</v>
      </c>
      <c s="24">
        <f>ROUND(ROUND(L359,2)*ROUND(G359,3),2)</f>
      </c>
      <c s="27" t="s">
        <v>60</v>
      </c>
      <c>
        <f>(M359*21)/100</f>
      </c>
      <c t="s">
        <v>50</v>
      </c>
    </row>
    <row r="360" spans="1:5" ht="13.2" customHeight="1">
      <c r="A360" s="30" t="s">
        <v>51</v>
      </c>
      <c r="E360" s="31" t="s">
        <v>46</v>
      </c>
    </row>
    <row r="361" spans="1:5" ht="13.2" customHeight="1">
      <c r="A361" s="30" t="s">
        <v>52</v>
      </c>
      <c r="E361" s="32" t="s">
        <v>46</v>
      </c>
    </row>
    <row r="362" spans="5:5" ht="13.2" customHeight="1">
      <c r="E362" s="31" t="s">
        <v>46</v>
      </c>
    </row>
    <row r="363" spans="1:16" ht="13.2" customHeight="1">
      <c r="A363" t="s">
        <v>43</v>
      </c>
      <c s="6" t="s">
        <v>427</v>
      </c>
      <c s="6" t="s">
        <v>345</v>
      </c>
      <c t="s">
        <v>46</v>
      </c>
      <c s="26" t="s">
        <v>346</v>
      </c>
      <c s="27" t="s">
        <v>343</v>
      </c>
      <c s="28">
        <v>12</v>
      </c>
      <c s="27">
        <v>1E-05</v>
      </c>
      <c s="27">
        <f>ROUND(G363*H363,6)</f>
      </c>
      <c r="L363" s="29">
        <v>0</v>
      </c>
      <c s="24">
        <f>ROUND(ROUND(L363,2)*ROUND(G363,3),2)</f>
      </c>
      <c s="27" t="s">
        <v>60</v>
      </c>
      <c>
        <f>(M363*21)/100</f>
      </c>
      <c t="s">
        <v>50</v>
      </c>
    </row>
    <row r="364" spans="1:5" ht="13.2" customHeight="1">
      <c r="A364" s="30" t="s">
        <v>51</v>
      </c>
      <c r="E364" s="31" t="s">
        <v>46</v>
      </c>
    </row>
    <row r="365" spans="1:5" ht="13.2" customHeight="1">
      <c r="A365" s="30" t="s">
        <v>52</v>
      </c>
      <c r="E365" s="32" t="s">
        <v>46</v>
      </c>
    </row>
    <row r="366" spans="5:5" ht="13.2" customHeight="1">
      <c r="E366" s="31" t="s">
        <v>46</v>
      </c>
    </row>
    <row r="367" spans="1:16" ht="13.2" customHeight="1">
      <c r="A367" t="s">
        <v>43</v>
      </c>
      <c s="6" t="s">
        <v>428</v>
      </c>
      <c s="6" t="s">
        <v>348</v>
      </c>
      <c t="s">
        <v>46</v>
      </c>
      <c s="26" t="s">
        <v>349</v>
      </c>
      <c s="27" t="s">
        <v>350</v>
      </c>
      <c s="28">
        <v>5</v>
      </c>
      <c s="27">
        <v>1E-05</v>
      </c>
      <c s="27">
        <f>ROUND(G367*H367,6)</f>
      </c>
      <c r="L367" s="29">
        <v>0</v>
      </c>
      <c s="24">
        <f>ROUND(ROUND(L367,2)*ROUND(G367,3),2)</f>
      </c>
      <c s="27" t="s">
        <v>60</v>
      </c>
      <c>
        <f>(M367*21)/100</f>
      </c>
      <c t="s">
        <v>50</v>
      </c>
    </row>
    <row r="368" spans="1:5" ht="13.2" customHeight="1">
      <c r="A368" s="30" t="s">
        <v>51</v>
      </c>
      <c r="E368" s="31" t="s">
        <v>46</v>
      </c>
    </row>
    <row r="369" spans="1:5" ht="13.2" customHeight="1">
      <c r="A369" s="30" t="s">
        <v>52</v>
      </c>
      <c r="E369" s="32" t="s">
        <v>46</v>
      </c>
    </row>
    <row r="370" spans="5:5" ht="13.2" customHeight="1">
      <c r="E370" s="31" t="s">
        <v>46</v>
      </c>
    </row>
    <row r="371" spans="1:13" ht="13.2" customHeight="1">
      <c r="A371" t="s">
        <v>37</v>
      </c>
      <c r="C371" s="7" t="s">
        <v>351</v>
      </c>
      <c r="E371" s="25" t="s">
        <v>352</v>
      </c>
      <c r="J371" s="24">
        <f>0+J372</f>
      </c>
      <c s="24">
        <f>0+K372</f>
      </c>
      <c s="24">
        <f>0+L372</f>
      </c>
      <c s="24">
        <f>0+M372</f>
      </c>
    </row>
    <row r="372" spans="1:13" ht="13.2" customHeight="1">
      <c r="A372" t="s">
        <v>40</v>
      </c>
      <c r="C372" s="7" t="s">
        <v>353</v>
      </c>
      <c r="E372" s="25" t="s">
        <v>354</v>
      </c>
      <c r="J372" s="24">
        <f>0</f>
      </c>
      <c s="24">
        <f>0</f>
      </c>
      <c s="24">
        <f>0+L373</f>
      </c>
      <c s="24">
        <f>0+M373</f>
      </c>
    </row>
    <row r="373" spans="1:16" ht="13.2" customHeight="1">
      <c r="A373" t="s">
        <v>43</v>
      </c>
      <c s="6" t="s">
        <v>44</v>
      </c>
      <c s="6" t="s">
        <v>355</v>
      </c>
      <c t="s">
        <v>46</v>
      </c>
      <c s="26" t="s">
        <v>429</v>
      </c>
      <c s="27" t="s">
        <v>357</v>
      </c>
      <c s="28">
        <v>1</v>
      </c>
      <c s="27">
        <v>0</v>
      </c>
      <c s="27">
        <f>ROUND(G373*H373,6)</f>
      </c>
      <c r="L373" s="29">
        <v>0</v>
      </c>
      <c s="24">
        <f>ROUND(ROUND(L373,2)*ROUND(G373,3),2)</f>
      </c>
      <c s="27" t="s">
        <v>60</v>
      </c>
      <c>
        <f>(M373*21)/100</f>
      </c>
      <c t="s">
        <v>50</v>
      </c>
    </row>
    <row r="374" spans="1:5" ht="13.2" customHeight="1">
      <c r="A374" s="30" t="s">
        <v>51</v>
      </c>
      <c r="E374" s="31" t="s">
        <v>46</v>
      </c>
    </row>
    <row r="375" spans="1:5" ht="13.2" customHeight="1">
      <c r="A375" s="30" t="s">
        <v>52</v>
      </c>
      <c r="E375" s="32" t="s">
        <v>46</v>
      </c>
    </row>
    <row r="376" spans="5:5" ht="13.2" customHeight="1">
      <c r="E376" s="31" t="s">
        <v>46</v>
      </c>
    </row>
    <row r="377" spans="1:13" ht="13.2" customHeight="1">
      <c r="A377" t="s">
        <v>37</v>
      </c>
      <c r="C377" s="7" t="s">
        <v>358</v>
      </c>
      <c r="E377" s="25" t="s">
        <v>359</v>
      </c>
      <c r="J377" s="24">
        <f>0+J378</f>
      </c>
      <c s="24">
        <f>0+K378</f>
      </c>
      <c s="24">
        <f>0+L378</f>
      </c>
      <c s="24">
        <f>0+M378</f>
      </c>
    </row>
    <row r="378" spans="1:13" ht="13.2" customHeight="1">
      <c r="A378" t="s">
        <v>40</v>
      </c>
      <c r="C378" s="7" t="s">
        <v>145</v>
      </c>
      <c r="E378" s="25" t="s">
        <v>146</v>
      </c>
      <c r="J378" s="24">
        <f>0</f>
      </c>
      <c s="24">
        <f>0</f>
      </c>
      <c s="24">
        <f>0+L379+L383+L387+L391+L395+L399+L403+L407+L411+L415+L419</f>
      </c>
      <c s="24">
        <f>0+M379+M383+M387+M391+M395+M399+M403+M407+M411+M415+M419</f>
      </c>
    </row>
    <row r="379" spans="1:16" ht="13.2" customHeight="1">
      <c r="A379" t="s">
        <v>43</v>
      </c>
      <c s="6" t="s">
        <v>44</v>
      </c>
      <c s="6" t="s">
        <v>360</v>
      </c>
      <c t="s">
        <v>46</v>
      </c>
      <c s="26" t="s">
        <v>361</v>
      </c>
      <c s="27" t="s">
        <v>357</v>
      </c>
      <c s="28">
        <v>1</v>
      </c>
      <c s="27">
        <v>0</v>
      </c>
      <c s="27">
        <f>ROUND(G379*H379,6)</f>
      </c>
      <c r="L379" s="29">
        <v>0</v>
      </c>
      <c s="24">
        <f>ROUND(ROUND(L379,2)*ROUND(G379,3),2)</f>
      </c>
      <c s="27" t="s">
        <v>60</v>
      </c>
      <c>
        <f>(M379*21)/100</f>
      </c>
      <c t="s">
        <v>50</v>
      </c>
    </row>
    <row r="380" spans="1:5" ht="13.2" customHeight="1">
      <c r="A380" s="30" t="s">
        <v>51</v>
      </c>
      <c r="E380" s="31" t="s">
        <v>46</v>
      </c>
    </row>
    <row r="381" spans="1:5" ht="13.2" customHeight="1">
      <c r="A381" s="30" t="s">
        <v>52</v>
      </c>
      <c r="E381" s="32" t="s">
        <v>46</v>
      </c>
    </row>
    <row r="382" spans="5:5" ht="13.2" customHeight="1">
      <c r="E382" s="31" t="s">
        <v>46</v>
      </c>
    </row>
    <row r="383" spans="1:16" ht="13.2" customHeight="1">
      <c r="A383" t="s">
        <v>43</v>
      </c>
      <c s="6" t="s">
        <v>294</v>
      </c>
      <c s="6" t="s">
        <v>362</v>
      </c>
      <c t="s">
        <v>46</v>
      </c>
      <c s="26" t="s">
        <v>349</v>
      </c>
      <c s="27" t="s">
        <v>350</v>
      </c>
      <c s="28">
        <v>2042</v>
      </c>
      <c s="27">
        <v>0</v>
      </c>
      <c s="27">
        <f>ROUND(G383*H383,6)</f>
      </c>
      <c r="L383" s="29">
        <v>0</v>
      </c>
      <c s="24">
        <f>ROUND(ROUND(L383,2)*ROUND(G383,3),2)</f>
      </c>
      <c s="27" t="s">
        <v>60</v>
      </c>
      <c>
        <f>(M383*21)/100</f>
      </c>
      <c t="s">
        <v>50</v>
      </c>
    </row>
    <row r="384" spans="1:5" ht="13.2" customHeight="1">
      <c r="A384" s="30" t="s">
        <v>51</v>
      </c>
      <c r="E384" s="31" t="s">
        <v>46</v>
      </c>
    </row>
    <row r="385" spans="1:5" ht="13.2" customHeight="1">
      <c r="A385" s="30" t="s">
        <v>52</v>
      </c>
      <c r="E385" s="32" t="s">
        <v>46</v>
      </c>
    </row>
    <row r="386" spans="5:5" ht="13.2" customHeight="1">
      <c r="E386" s="31" t="s">
        <v>46</v>
      </c>
    </row>
    <row r="387" spans="1:16" ht="13.2" customHeight="1">
      <c r="A387" t="s">
        <v>43</v>
      </c>
      <c s="6" t="s">
        <v>303</v>
      </c>
      <c s="6" t="s">
        <v>363</v>
      </c>
      <c t="s">
        <v>46</v>
      </c>
      <c s="26" t="s">
        <v>364</v>
      </c>
      <c s="27" t="s">
        <v>350</v>
      </c>
      <c s="28">
        <v>2042</v>
      </c>
      <c s="27">
        <v>0</v>
      </c>
      <c s="27">
        <f>ROUND(G387*H387,6)</f>
      </c>
      <c r="L387" s="29">
        <v>0</v>
      </c>
      <c s="24">
        <f>ROUND(ROUND(L387,2)*ROUND(G387,3),2)</f>
      </c>
      <c s="27" t="s">
        <v>49</v>
      </c>
      <c>
        <f>(M387*21)/100</f>
      </c>
      <c t="s">
        <v>50</v>
      </c>
    </row>
    <row r="388" spans="1:5" ht="13.2" customHeight="1">
      <c r="A388" s="30" t="s">
        <v>51</v>
      </c>
      <c r="E388" s="31" t="s">
        <v>46</v>
      </c>
    </row>
    <row r="389" spans="1:5" ht="13.2" customHeight="1">
      <c r="A389" s="30" t="s">
        <v>52</v>
      </c>
      <c r="E389" s="32" t="s">
        <v>46</v>
      </c>
    </row>
    <row r="390" spans="5:5" ht="13.2" customHeight="1">
      <c r="E390" s="31" t="s">
        <v>46</v>
      </c>
    </row>
    <row r="391" spans="1:16" ht="13.2" customHeight="1">
      <c r="A391" t="s">
        <v>43</v>
      </c>
      <c s="6" t="s">
        <v>50</v>
      </c>
      <c s="6" t="s">
        <v>365</v>
      </c>
      <c t="s">
        <v>46</v>
      </c>
      <c s="26" t="s">
        <v>366</v>
      </c>
      <c s="27" t="s">
        <v>59</v>
      </c>
      <c s="28">
        <v>1</v>
      </c>
      <c s="27">
        <v>0</v>
      </c>
      <c s="27">
        <f>ROUND(G391*H391,6)</f>
      </c>
      <c r="L391" s="29">
        <v>0</v>
      </c>
      <c s="24">
        <f>ROUND(ROUND(L391,2)*ROUND(G391,3),2)</f>
      </c>
      <c s="27" t="s">
        <v>60</v>
      </c>
      <c>
        <f>(M391*21)/100</f>
      </c>
      <c t="s">
        <v>50</v>
      </c>
    </row>
    <row r="392" spans="1:5" ht="13.2" customHeight="1">
      <c r="A392" s="30" t="s">
        <v>51</v>
      </c>
      <c r="E392" s="31" t="s">
        <v>46</v>
      </c>
    </row>
    <row r="393" spans="1:5" ht="13.2" customHeight="1">
      <c r="A393" s="30" t="s">
        <v>52</v>
      </c>
      <c r="E393" s="32" t="s">
        <v>46</v>
      </c>
    </row>
    <row r="394" spans="5:5" ht="13.2" customHeight="1">
      <c r="E394" s="31" t="s">
        <v>46</v>
      </c>
    </row>
    <row r="395" spans="1:16" ht="13.2" customHeight="1">
      <c r="A395" t="s">
        <v>43</v>
      </c>
      <c s="6" t="s">
        <v>41</v>
      </c>
      <c s="6" t="s">
        <v>367</v>
      </c>
      <c t="s">
        <v>46</v>
      </c>
      <c s="26" t="s">
        <v>368</v>
      </c>
      <c s="27" t="s">
        <v>59</v>
      </c>
      <c s="28">
        <v>14</v>
      </c>
      <c s="27">
        <v>0</v>
      </c>
      <c s="27">
        <f>ROUND(G395*H395,6)</f>
      </c>
      <c r="L395" s="29">
        <v>0</v>
      </c>
      <c s="24">
        <f>ROUND(ROUND(L395,2)*ROUND(G395,3),2)</f>
      </c>
      <c s="27" t="s">
        <v>60</v>
      </c>
      <c>
        <f>(M395*21)/100</f>
      </c>
      <c t="s">
        <v>50</v>
      </c>
    </row>
    <row r="396" spans="1:5" ht="13.2" customHeight="1">
      <c r="A396" s="30" t="s">
        <v>51</v>
      </c>
      <c r="E396" s="31" t="s">
        <v>46</v>
      </c>
    </row>
    <row r="397" spans="1:5" ht="13.2" customHeight="1">
      <c r="A397" s="30" t="s">
        <v>52</v>
      </c>
      <c r="E397" s="32" t="s">
        <v>46</v>
      </c>
    </row>
    <row r="398" spans="5:5" ht="13.2" customHeight="1">
      <c r="E398" s="31" t="s">
        <v>46</v>
      </c>
    </row>
    <row r="399" spans="1:16" ht="13.2" customHeight="1">
      <c r="A399" t="s">
        <v>43</v>
      </c>
      <c s="6" t="s">
        <v>70</v>
      </c>
      <c s="6" t="s">
        <v>369</v>
      </c>
      <c t="s">
        <v>46</v>
      </c>
      <c s="26" t="s">
        <v>370</v>
      </c>
      <c s="27" t="s">
        <v>59</v>
      </c>
      <c s="28">
        <v>2</v>
      </c>
      <c s="27">
        <v>0</v>
      </c>
      <c s="27">
        <f>ROUND(G399*H399,6)</f>
      </c>
      <c r="L399" s="29">
        <v>0</v>
      </c>
      <c s="24">
        <f>ROUND(ROUND(L399,2)*ROUND(G399,3),2)</f>
      </c>
      <c s="27" t="s">
        <v>60</v>
      </c>
      <c>
        <f>(M399*21)/100</f>
      </c>
      <c t="s">
        <v>50</v>
      </c>
    </row>
    <row r="400" spans="1:5" ht="13.2" customHeight="1">
      <c r="A400" s="30" t="s">
        <v>51</v>
      </c>
      <c r="E400" s="31" t="s">
        <v>46</v>
      </c>
    </row>
    <row r="401" spans="1:5" ht="13.2" customHeight="1">
      <c r="A401" s="30" t="s">
        <v>52</v>
      </c>
      <c r="E401" s="32" t="s">
        <v>46</v>
      </c>
    </row>
    <row r="402" spans="5:5" ht="13.2" customHeight="1">
      <c r="E402" s="31" t="s">
        <v>46</v>
      </c>
    </row>
    <row r="403" spans="1:16" ht="13.2" customHeight="1">
      <c r="A403" t="s">
        <v>43</v>
      </c>
      <c s="6" t="s">
        <v>56</v>
      </c>
      <c s="6" t="s">
        <v>371</v>
      </c>
      <c t="s">
        <v>46</v>
      </c>
      <c s="26" t="s">
        <v>372</v>
      </c>
      <c s="27" t="s">
        <v>59</v>
      </c>
      <c s="28">
        <v>31</v>
      </c>
      <c s="27">
        <v>0</v>
      </c>
      <c s="27">
        <f>ROUND(G403*H403,6)</f>
      </c>
      <c r="L403" s="29">
        <v>0</v>
      </c>
      <c s="24">
        <f>ROUND(ROUND(L403,2)*ROUND(G403,3),2)</f>
      </c>
      <c s="27" t="s">
        <v>60</v>
      </c>
      <c>
        <f>(M403*21)/100</f>
      </c>
      <c t="s">
        <v>50</v>
      </c>
    </row>
    <row r="404" spans="1:5" ht="13.2" customHeight="1">
      <c r="A404" s="30" t="s">
        <v>51</v>
      </c>
      <c r="E404" s="31" t="s">
        <v>46</v>
      </c>
    </row>
    <row r="405" spans="1:5" ht="13.2" customHeight="1">
      <c r="A405" s="30" t="s">
        <v>52</v>
      </c>
      <c r="E405" s="32" t="s">
        <v>46</v>
      </c>
    </row>
    <row r="406" spans="5:5" ht="13.2" customHeight="1">
      <c r="E406" s="31" t="s">
        <v>46</v>
      </c>
    </row>
    <row r="407" spans="1:16" ht="13.2" customHeight="1">
      <c r="A407" t="s">
        <v>43</v>
      </c>
      <c s="6" t="s">
        <v>54</v>
      </c>
      <c s="6" t="s">
        <v>373</v>
      </c>
      <c t="s">
        <v>46</v>
      </c>
      <c s="26" t="s">
        <v>374</v>
      </c>
      <c s="27" t="s">
        <v>59</v>
      </c>
      <c s="28">
        <v>1</v>
      </c>
      <c s="27">
        <v>0</v>
      </c>
      <c s="27">
        <f>ROUND(G407*H407,6)</f>
      </c>
      <c r="L407" s="29">
        <v>0</v>
      </c>
      <c s="24">
        <f>ROUND(ROUND(L407,2)*ROUND(G407,3),2)</f>
      </c>
      <c s="27" t="s">
        <v>60</v>
      </c>
      <c>
        <f>(M407*21)/100</f>
      </c>
      <c t="s">
        <v>50</v>
      </c>
    </row>
    <row r="408" spans="1:5" ht="13.2" customHeight="1">
      <c r="A408" s="30" t="s">
        <v>51</v>
      </c>
      <c r="E408" s="31" t="s">
        <v>46</v>
      </c>
    </row>
    <row r="409" spans="1:5" ht="13.2" customHeight="1">
      <c r="A409" s="30" t="s">
        <v>52</v>
      </c>
      <c r="E409" s="32" t="s">
        <v>46</v>
      </c>
    </row>
    <row r="410" spans="5:5" ht="13.2" customHeight="1">
      <c r="E410" s="31" t="s">
        <v>46</v>
      </c>
    </row>
    <row r="411" spans="1:16" ht="13.2" customHeight="1">
      <c r="A411" t="s">
        <v>43</v>
      </c>
      <c s="6" t="s">
        <v>287</v>
      </c>
      <c s="6" t="s">
        <v>375</v>
      </c>
      <c t="s">
        <v>46</v>
      </c>
      <c s="26" t="s">
        <v>376</v>
      </c>
      <c s="27" t="s">
        <v>59</v>
      </c>
      <c s="28">
        <v>1</v>
      </c>
      <c s="27">
        <v>0</v>
      </c>
      <c s="27">
        <f>ROUND(G411*H411,6)</f>
      </c>
      <c r="L411" s="29">
        <v>0</v>
      </c>
      <c s="24">
        <f>ROUND(ROUND(L411,2)*ROUND(G411,3),2)</f>
      </c>
      <c s="27" t="s">
        <v>60</v>
      </c>
      <c>
        <f>(M411*21)/100</f>
      </c>
      <c t="s">
        <v>50</v>
      </c>
    </row>
    <row r="412" spans="1:5" ht="13.2" customHeight="1">
      <c r="A412" s="30" t="s">
        <v>51</v>
      </c>
      <c r="E412" s="31" t="s">
        <v>46</v>
      </c>
    </row>
    <row r="413" spans="1:5" ht="13.2" customHeight="1">
      <c r="A413" s="30" t="s">
        <v>52</v>
      </c>
      <c r="E413" s="32" t="s">
        <v>46</v>
      </c>
    </row>
    <row r="414" spans="5:5" ht="13.2" customHeight="1">
      <c r="E414" s="31" t="s">
        <v>46</v>
      </c>
    </row>
    <row r="415" spans="1:16" ht="13.2" customHeight="1">
      <c r="A415" t="s">
        <v>43</v>
      </c>
      <c s="6" t="s">
        <v>291</v>
      </c>
      <c s="6" t="s">
        <v>377</v>
      </c>
      <c t="s">
        <v>46</v>
      </c>
      <c s="26" t="s">
        <v>378</v>
      </c>
      <c s="27" t="s">
        <v>59</v>
      </c>
      <c s="28">
        <v>1</v>
      </c>
      <c s="27">
        <v>0</v>
      </c>
      <c s="27">
        <f>ROUND(G415*H415,6)</f>
      </c>
      <c r="L415" s="29">
        <v>0</v>
      </c>
      <c s="24">
        <f>ROUND(ROUND(L415,2)*ROUND(G415,3),2)</f>
      </c>
      <c s="27" t="s">
        <v>60</v>
      </c>
      <c>
        <f>(M415*21)/100</f>
      </c>
      <c t="s">
        <v>50</v>
      </c>
    </row>
    <row r="416" spans="1:5" ht="13.2" customHeight="1">
      <c r="A416" s="30" t="s">
        <v>51</v>
      </c>
      <c r="E416" s="31" t="s">
        <v>46</v>
      </c>
    </row>
    <row r="417" spans="1:5" ht="13.2" customHeight="1">
      <c r="A417" s="30" t="s">
        <v>52</v>
      </c>
      <c r="E417" s="32" t="s">
        <v>46</v>
      </c>
    </row>
    <row r="418" spans="5:5" ht="13.2" customHeight="1">
      <c r="E418" s="31" t="s">
        <v>46</v>
      </c>
    </row>
    <row r="419" spans="1:16" ht="13.2" customHeight="1">
      <c r="A419" t="s">
        <v>43</v>
      </c>
      <c s="6" t="s">
        <v>282</v>
      </c>
      <c s="6" t="s">
        <v>379</v>
      </c>
      <c t="s">
        <v>46</v>
      </c>
      <c s="26" t="s">
        <v>380</v>
      </c>
      <c s="27" t="s">
        <v>59</v>
      </c>
      <c s="28">
        <v>1</v>
      </c>
      <c s="27">
        <v>0</v>
      </c>
      <c s="27">
        <f>ROUND(G419*H419,6)</f>
      </c>
      <c r="L419" s="29">
        <v>0</v>
      </c>
      <c s="24">
        <f>ROUND(ROUND(L419,2)*ROUND(G419,3),2)</f>
      </c>
      <c s="27" t="s">
        <v>60</v>
      </c>
      <c>
        <f>(M419*21)/100</f>
      </c>
      <c t="s">
        <v>50</v>
      </c>
    </row>
    <row r="420" spans="1:5" ht="13.2" customHeight="1">
      <c r="A420" s="30" t="s">
        <v>51</v>
      </c>
      <c r="E420" s="31" t="s">
        <v>46</v>
      </c>
    </row>
    <row r="421" spans="1:5" ht="13.2" customHeight="1">
      <c r="A421" s="30" t="s">
        <v>52</v>
      </c>
      <c r="E421" s="32" t="s">
        <v>46</v>
      </c>
    </row>
    <row r="422" spans="5:5" ht="13.2" customHeight="1">
      <c r="E422" s="31" t="s">
        <v>46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